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уточнение от 31.12.19\"/>
    </mc:Choice>
  </mc:AlternateContent>
  <bookViews>
    <workbookView xWindow="0" yWindow="0" windowWidth="19200" windowHeight="11610"/>
  </bookViews>
  <sheets>
    <sheet name="Приложение 3 к ут. декабрь" sheetId="7" r:id="rId1"/>
  </sheets>
  <definedNames>
    <definedName name="_xlnm.Print_Titles" localSheetId="0">'Приложение 3 к ут. декабрь'!$11:$11</definedName>
    <definedName name="_xlnm.Print_Area" localSheetId="0">'Приложение 3 к ут. декабрь'!$A$1:$G$95</definedName>
  </definedNames>
  <calcPr calcId="162913"/>
</workbook>
</file>

<file path=xl/calcChain.xml><?xml version="1.0" encoding="utf-8"?>
<calcChain xmlns="http://schemas.openxmlformats.org/spreadsheetml/2006/main">
  <c r="F73" i="7" l="1"/>
  <c r="F41" i="7" l="1"/>
  <c r="F39" i="7"/>
  <c r="F35" i="7"/>
  <c r="F33" i="7"/>
  <c r="F31" i="7"/>
  <c r="F28" i="7"/>
  <c r="F22" i="7"/>
  <c r="F18" i="7"/>
  <c r="F16" i="7"/>
  <c r="F14" i="7"/>
  <c r="F13" i="7" l="1"/>
  <c r="F27" i="7"/>
  <c r="F38" i="7"/>
  <c r="F12" i="7" l="1"/>
  <c r="F26" i="7"/>
  <c r="F51" i="7"/>
  <c r="G58" i="7"/>
  <c r="F70" i="7" l="1"/>
  <c r="F77" i="7"/>
  <c r="F84" i="7"/>
  <c r="F74" i="7"/>
  <c r="G63" i="7"/>
  <c r="G62" i="7"/>
  <c r="F64" i="7"/>
  <c r="F49" i="7" s="1"/>
  <c r="F72" i="7" l="1"/>
  <c r="F71" i="7" s="1"/>
  <c r="F86" i="7"/>
  <c r="E94" i="7"/>
  <c r="G94" i="7" s="1"/>
  <c r="E93" i="7"/>
  <c r="G93" i="7" s="1"/>
  <c r="F92" i="7"/>
  <c r="D92" i="7"/>
  <c r="C92" i="7"/>
  <c r="E91" i="7"/>
  <c r="G91" i="7" s="1"/>
  <c r="E90" i="7"/>
  <c r="G90" i="7" s="1"/>
  <c r="E89" i="7"/>
  <c r="G89" i="7" s="1"/>
  <c r="F88" i="7"/>
  <c r="D88" i="7"/>
  <c r="C88" i="7"/>
  <c r="D87" i="7"/>
  <c r="E87" i="7" s="1"/>
  <c r="G87" i="7" s="1"/>
  <c r="D86" i="7"/>
  <c r="E86" i="7" s="1"/>
  <c r="E85" i="7"/>
  <c r="G85" i="7" s="1"/>
  <c r="G84" i="7"/>
  <c r="E83" i="7"/>
  <c r="G83" i="7" s="1"/>
  <c r="E82" i="7"/>
  <c r="G82" i="7" s="1"/>
  <c r="E81" i="7"/>
  <c r="G81" i="7" s="1"/>
  <c r="E80" i="7"/>
  <c r="G80" i="7" s="1"/>
  <c r="E79" i="7"/>
  <c r="G79" i="7" s="1"/>
  <c r="E78" i="7"/>
  <c r="G78" i="7" s="1"/>
  <c r="E77" i="7"/>
  <c r="G77" i="7" s="1"/>
  <c r="E76" i="7"/>
  <c r="G76" i="7" s="1"/>
  <c r="E75" i="7"/>
  <c r="G75" i="7" s="1"/>
  <c r="E74" i="7"/>
  <c r="G74" i="7" s="1"/>
  <c r="E73" i="7"/>
  <c r="D72" i="7"/>
  <c r="D71" i="7" s="1"/>
  <c r="C72" i="7"/>
  <c r="C71" i="7" s="1"/>
  <c r="C68" i="7" s="1"/>
  <c r="E70" i="7"/>
  <c r="G70" i="7" s="1"/>
  <c r="E69" i="7"/>
  <c r="G69" i="7" s="1"/>
  <c r="E67" i="7"/>
  <c r="G67" i="7" s="1"/>
  <c r="E66" i="7"/>
  <c r="G66" i="7" s="1"/>
  <c r="E65" i="7"/>
  <c r="G65" i="7" s="1"/>
  <c r="E64" i="7"/>
  <c r="G64" i="7" s="1"/>
  <c r="E61" i="7"/>
  <c r="G61" i="7" s="1"/>
  <c r="G60" i="7"/>
  <c r="G59" i="7"/>
  <c r="G57" i="7"/>
  <c r="G56" i="7"/>
  <c r="E55" i="7"/>
  <c r="G55" i="7" s="1"/>
  <c r="E54" i="7"/>
  <c r="G54" i="7" s="1"/>
  <c r="E53" i="7"/>
  <c r="G53" i="7" s="1"/>
  <c r="E52" i="7"/>
  <c r="G52" i="7" s="1"/>
  <c r="D51" i="7"/>
  <c r="D49" i="7" s="1"/>
  <c r="C51" i="7"/>
  <c r="C49" i="7" s="1"/>
  <c r="E48" i="7"/>
  <c r="G48" i="7" s="1"/>
  <c r="G47" i="7" s="1"/>
  <c r="F47" i="7"/>
  <c r="D47" i="7"/>
  <c r="C47" i="7"/>
  <c r="E44" i="7"/>
  <c r="G44" i="7" s="1"/>
  <c r="E43" i="7"/>
  <c r="G43" i="7" s="1"/>
  <c r="E42" i="7"/>
  <c r="G42" i="7" s="1"/>
  <c r="D41" i="7"/>
  <c r="C41" i="7"/>
  <c r="E40" i="7"/>
  <c r="G40" i="7" s="1"/>
  <c r="D39" i="7"/>
  <c r="C39" i="7"/>
  <c r="E37" i="7"/>
  <c r="G37" i="7" s="1"/>
  <c r="E36" i="7"/>
  <c r="G36" i="7" s="1"/>
  <c r="D35" i="7"/>
  <c r="C35" i="7"/>
  <c r="E34" i="7"/>
  <c r="G34" i="7" s="1"/>
  <c r="D33" i="7"/>
  <c r="C33" i="7"/>
  <c r="E32" i="7"/>
  <c r="G32" i="7" s="1"/>
  <c r="D31" i="7"/>
  <c r="C31" i="7"/>
  <c r="E30" i="7"/>
  <c r="G30" i="7" s="1"/>
  <c r="E29" i="7"/>
  <c r="G29" i="7" s="1"/>
  <c r="D28" i="7"/>
  <c r="C28" i="7"/>
  <c r="E25" i="7"/>
  <c r="G25" i="7" s="1"/>
  <c r="E24" i="7"/>
  <c r="G24" i="7" s="1"/>
  <c r="E23" i="7"/>
  <c r="G23" i="7" s="1"/>
  <c r="D22" i="7"/>
  <c r="C22" i="7"/>
  <c r="E21" i="7"/>
  <c r="G21" i="7" s="1"/>
  <c r="E20" i="7"/>
  <c r="G20" i="7" s="1"/>
  <c r="E19" i="7"/>
  <c r="G19" i="7" s="1"/>
  <c r="D18" i="7"/>
  <c r="C18" i="7"/>
  <c r="E17" i="7"/>
  <c r="G17" i="7" s="1"/>
  <c r="G16" i="7" s="1"/>
  <c r="D16" i="7"/>
  <c r="C16" i="7"/>
  <c r="E15" i="7"/>
  <c r="G15" i="7" s="1"/>
  <c r="G14" i="7" s="1"/>
  <c r="D14" i="7"/>
  <c r="C14" i="7"/>
  <c r="G92" i="7" l="1"/>
  <c r="D13" i="7"/>
  <c r="E39" i="7"/>
  <c r="G39" i="7" s="1"/>
  <c r="D38" i="7"/>
  <c r="G86" i="7"/>
  <c r="C27" i="7"/>
  <c r="G51" i="7"/>
  <c r="G49" i="7" s="1"/>
  <c r="E92" i="7"/>
  <c r="C13" i="7"/>
  <c r="E72" i="7"/>
  <c r="E71" i="7" s="1"/>
  <c r="E68" i="7" s="1"/>
  <c r="E28" i="7"/>
  <c r="G28" i="7" s="1"/>
  <c r="E31" i="7"/>
  <c r="G31" i="7" s="1"/>
  <c r="D27" i="7"/>
  <c r="E35" i="7"/>
  <c r="G35" i="7" s="1"/>
  <c r="C38" i="7"/>
  <c r="F68" i="7"/>
  <c r="F46" i="7" s="1"/>
  <c r="F45" i="7" s="1"/>
  <c r="G22" i="7"/>
  <c r="G88" i="7"/>
  <c r="E18" i="7"/>
  <c r="C46" i="7"/>
  <c r="G73" i="7"/>
  <c r="G72" i="7" s="1"/>
  <c r="G71" i="7" s="1"/>
  <c r="G68" i="7" s="1"/>
  <c r="G18" i="7"/>
  <c r="E16" i="7"/>
  <c r="E33" i="7"/>
  <c r="G33" i="7" s="1"/>
  <c r="E41" i="7"/>
  <c r="G41" i="7" s="1"/>
  <c r="C45" i="7"/>
  <c r="E47" i="7"/>
  <c r="E51" i="7"/>
  <c r="E49" i="7" s="1"/>
  <c r="D68" i="7"/>
  <c r="D46" i="7" s="1"/>
  <c r="D45" i="7" s="1"/>
  <c r="E88" i="7"/>
  <c r="E14" i="7"/>
  <c r="E22" i="7"/>
  <c r="E38" i="7" l="1"/>
  <c r="G38" i="7" s="1"/>
  <c r="D26" i="7"/>
  <c r="E27" i="7"/>
  <c r="E12" i="7" s="1"/>
  <c r="C26" i="7"/>
  <c r="F95" i="7"/>
  <c r="C12" i="7"/>
  <c r="C95" i="7" s="1"/>
  <c r="D12" i="7"/>
  <c r="D95" i="7" s="1"/>
  <c r="G13" i="7"/>
  <c r="G46" i="7"/>
  <c r="G45" i="7" s="1"/>
  <c r="E13" i="7"/>
  <c r="E46" i="7"/>
  <c r="E45" i="7" s="1"/>
  <c r="G27" i="7" l="1"/>
  <c r="G26" i="7" s="1"/>
  <c r="E26" i="7"/>
  <c r="E95" i="7"/>
  <c r="G12" i="7"/>
  <c r="G95" i="7" s="1"/>
</calcChain>
</file>

<file path=xl/sharedStrings.xml><?xml version="1.0" encoding="utf-8"?>
<sst xmlns="http://schemas.openxmlformats.org/spreadsheetml/2006/main" count="159" uniqueCount="158">
  <si>
    <t>тыс. рублей</t>
  </si>
  <si>
    <t>Код дохода</t>
  </si>
  <si>
    <t>Наименование платежей</t>
  </si>
  <si>
    <t>НАЛОГОВЫЕ И НЕНАЛОГОВЫЕ ДОХОДЫ</t>
  </si>
  <si>
    <t>НАЛОГОВЫЕ ДОХОДЫ</t>
  </si>
  <si>
    <t>НАЛОГИ НА ПРИБЫЛЬ, ДОХОДЫ</t>
  </si>
  <si>
    <t>Налог на доходы физических лиц</t>
  </si>
  <si>
    <t>НАЛОГИ НА ТОВАРЫ (РАБОТЫ, УСЛУГИ), РЕАЛИЗУЕМЫЕ НА ТЕРРИТОРИИ РОССИЙСКОЙ ФЕДЕРАЦИИ</t>
  </si>
  <si>
    <t>Акцизы по подакцизным товарам (продукции), производимым на территории Российской Федерации</t>
  </si>
  <si>
    <t>НАЛОГИ НА СОВОКУПНЫЙ ДОХОД</t>
  </si>
  <si>
    <t>Единый налог на вмененный доход для отдельных видов деятельности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</si>
  <si>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</si>
  <si>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</si>
  <si>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НАЛОГИ НА ИМУЩЕСТВО</t>
  </si>
  <si>
    <t>Налог на имущество физических лиц</t>
  </si>
  <si>
    <t>Земельный налог</t>
  </si>
  <si>
    <t>ГОСУДАРСТВЕННАЯ ПОШЛИНА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</si>
  <si>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</si>
  <si>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</si>
  <si>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</si>
  <si>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Доходы, получаемые  в  виде  арендной  платы  за земельные участки, государственная собственность  на  которые  не  разграничена, и которые   расположены   в   границах   городских округов, а также средства от продажи  права  на заключение договоров аренды указанных  земельных участков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</si>
  <si>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</si>
  <si>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Платежи от государственных и муниципальных унитарных предприятий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</si>
  <si>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</si>
  <si>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</si>
  <si>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</si>
  <si>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ПЛАТЕЖИ ПРИ ПОЛЬЗОВАНИИ ПРИРОДНЫМИ РЕСУРСАМИ</t>
  </si>
  <si>
    <t>Плата за негативное воздействие на окружающую среду</t>
  </si>
  <si>
    <t>00011300000000000000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</si>
  <si>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</si>
  <si>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</si>
  <si>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</si>
  <si>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Доходы от реализации иного имущества, находящегося в собственности городских округов ( за исключением имущества в муниципальных бюджетных и автономных учреждений, а также имущества муниципальных унитарных предприятий, в т.ч. казенных), в части реализации основных средств по указанному имуществу</t>
  </si>
  <si>
    <t>Доходы от продажи земельных участков, находящихся в в государственной и муниципальной собственности (за исключением земельных участков автономных учреждений, а также земельных участков государственных и муниципальных предприятий, в том числе казенных)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</si>
  <si>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</si>
  <si>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Доходы от продажи земельных участков, нахоящихся в муниципальногй собственности</t>
  </si>
  <si>
    <t>ШТРАФЫ, САНКЦИИ, ВОЗМЕЩЕНИЕ УЩЕРБА</t>
  </si>
  <si>
    <t>ДОХОДЫ БЮДЖЕТА ГОРОДСКОГО ОКРУГА "ГОРОД КЫЗЫЛ РЕСПУБЛИКИ ТЫВА" НА 2019 ГОД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</si>
  <si>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</si>
  <si>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</si>
  <si>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</si>
  <si>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1 16 00000 00 0000 000</t>
  </si>
  <si>
    <t>1 14 06024 04 0000 400</t>
  </si>
  <si>
    <t>1 14 06012 04 0000 430</t>
  </si>
  <si>
    <t>1 14 06000 00 0000 000</t>
  </si>
  <si>
    <t>1 14 02043 04 0000 410</t>
  </si>
  <si>
    <t>1 14 02000 00 0000 000</t>
  </si>
  <si>
    <t>1 14 00000 00 0000 000</t>
  </si>
  <si>
    <t>1 12 01000 00 0000 000</t>
  </si>
  <si>
    <t>1 12 00000 00 0000 000</t>
  </si>
  <si>
    <t>1 11 09000 00 0000 000</t>
  </si>
  <si>
    <t>1 11 09 04404 0000 120</t>
  </si>
  <si>
    <t>1 11 07014 04 0000 120</t>
  </si>
  <si>
    <t>1 11 07000 00 0000 000</t>
  </si>
  <si>
    <t>1 11 05024 04 0000 120</t>
  </si>
  <si>
    <t>1 11 05012 04 0000 120</t>
  </si>
  <si>
    <t>1 11 05000 00 0000 000</t>
  </si>
  <si>
    <t>1 11 00000 00 0000 000</t>
  </si>
  <si>
    <t>1 08 00000 00 0000 000</t>
  </si>
  <si>
    <t>1 06 06000 00 0000 000</t>
  </si>
  <si>
    <t>1 06 01000 00 0000 000</t>
  </si>
  <si>
    <t>1 06 00000 00 0000 000</t>
  </si>
  <si>
    <t>1 05 04000 00 0000 000</t>
  </si>
  <si>
    <t>1 05 03000 00 0000 000</t>
  </si>
  <si>
    <t>1 05 02000 00 0000 000</t>
  </si>
  <si>
    <t>1 05 00000 00 0000 000</t>
  </si>
  <si>
    <t>1 03 02000 01 0000 110</t>
  </si>
  <si>
    <t>1 03 00000 00 0000 000</t>
  </si>
  <si>
    <t>1 01 02000 01 0000 110</t>
  </si>
  <si>
    <t>1 01 00000 00 0000 000</t>
  </si>
  <si>
    <t xml:space="preserve"> 1 00 00000 00 0000 000</t>
  </si>
  <si>
    <t>Дотации бюджетам субъектов Российской Федерации и муниципальных образований</t>
  </si>
  <si>
    <t>Субсидии бюджетам  муниципальных образований</t>
  </si>
  <si>
    <t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</si>
  <si>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Прочие субсидии </t>
  </si>
  <si>
    <t>Субвенции бюджетам  муниципальных образований</t>
  </si>
  <si>
    <t xml:space="preserve">Субвенции бюджетам городских округов на выполнение передаваемых полномочий </t>
  </si>
  <si>
    <t>2 02 0000 00 00000 000</t>
  </si>
  <si>
    <t xml:space="preserve"> 2 02 10000 00 0000 000</t>
  </si>
  <si>
    <t xml:space="preserve"> 2 02 20000 00 0000 000</t>
  </si>
  <si>
    <t>Субвенции на реализацию Закона РТ «О предоставлении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муниицпальных общеобразовательных организациях, обеспчение дополнительного образования детей в муниципальных обрщеобразовательных организациях»  в том числе:</t>
  </si>
  <si>
    <t>Всего</t>
  </si>
  <si>
    <t xml:space="preserve"> 2 02 29999 04 0000 150</t>
  </si>
  <si>
    <t>2 02 30000 00 0000 000</t>
  </si>
  <si>
    <t>2 02 30013 04 0000 150</t>
  </si>
  <si>
    <t xml:space="preserve"> 2 02 30022 04 0000 150</t>
  </si>
  <si>
    <t xml:space="preserve"> 2 02 35120 04 0000 150</t>
  </si>
  <si>
    <t xml:space="preserve"> 2 02 35250 04 0000 150</t>
  </si>
  <si>
    <t xml:space="preserve"> 2 02 35380 04 0000 150</t>
  </si>
  <si>
    <t>2 02 35573 04 0000 150</t>
  </si>
  <si>
    <t>2 02 35462 04 0000 150</t>
  </si>
  <si>
    <t xml:space="preserve"> 2 02 30024 04 0000 150</t>
  </si>
  <si>
    <t>Изменения (+;-)</t>
  </si>
  <si>
    <t>План с учетом изменений</t>
  </si>
  <si>
    <t>Сумма</t>
  </si>
  <si>
    <t>ВОЗВРАТ ОСТАТКОВ СУБСИДИЙ, СУБВЕНЦИЙ И ИНЫХ МЕЖБЮДЖЕТНЫХ СРЕДСТВ, ИМЕЮЩИХ ЦЕЛЕВОЕ НАЗНАЧЕНИЕ ПРОШЛЫХ ЛЕТ</t>
  </si>
  <si>
    <t>Субсидии на реализацию мероприятий, направленных на развитие автомобильного транспорта</t>
  </si>
  <si>
    <t>2 02 25516 04 0000 150</t>
  </si>
  <si>
    <t>2 02 25519 04 0000 150</t>
  </si>
  <si>
    <t xml:space="preserve"> 2 02 20041 04 0000 150</t>
  </si>
  <si>
    <t>Возврат остатков субвенций на оплату жилищно-коммунальных услуг отдельным категориям граждан из бюджетов городских округов</t>
  </si>
  <si>
    <t>2 19 35250 04 0000 150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</si>
  <si>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</si>
  <si>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2 19 60010 04 0000 150</t>
  </si>
  <si>
    <t>2 19 00000 00 0000 000</t>
  </si>
  <si>
    <t>ИНЫЕ МЕЖБЮДЖЕТНЫЕ ТРАНСФЕРТЫ</t>
  </si>
  <si>
    <t>2 02 45393 04 0000 150</t>
  </si>
  <si>
    <t>2 02 49999 04 0000 150</t>
  </si>
  <si>
    <t>2 02 25555 04 0000 150</t>
  </si>
  <si>
    <t>2 02 25497 04 0000 150</t>
  </si>
  <si>
    <t>2 02 25027 04 0000 150</t>
  </si>
  <si>
    <t>2 02 20041 04 0000 150</t>
  </si>
  <si>
    <t>Изменения (+/-)</t>
  </si>
  <si>
    <t>2 02 15002 04 0000 150</t>
  </si>
  <si>
    <t>2 02 45160 04 0000 150</t>
  </si>
  <si>
    <t>Субсидии на обеспечение специализированной коммунальной техникой предриятий жилищно-коммунльного комплекса Республики Тыва</t>
  </si>
  <si>
    <t>2 02 25299 04 0000 150</t>
  </si>
  <si>
    <t xml:space="preserve">Дотации бюджетам городских округов на поддержку мер по обеспечению сбалансированности бюджетов </t>
  </si>
  <si>
    <t xml:space="preserve"> Субсидии на возмещение убытков, связанных с применением государственных регулируемых цен на электрическую энергию, тепловую энергию и водоснабжение, вырабатываемыми муниципальными организациями коммунального комплекса, понесенных в процессе выработки и (или) транспортировки энергоресурсов и воды, в том числе вследствие проведения мероприятий в области энергосбережения и повышения энергетической эффективности, в рамках подпрограммы "Энергосбережение и повышение энергетической эффективности в Республике Тыва " </t>
  </si>
  <si>
    <t xml:space="preserve">Субсидии на организацию отдыха и оздоровления детей </t>
  </si>
  <si>
    <t>Субсидии бюджетам городских округов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республиканского бюджета</t>
  </si>
  <si>
    <t>Субсидии на капитальный ремонт и ремонт автомобильных дорог общего пользования населенных пунктов за счет средств Дорожного фонда Республики Тыва</t>
  </si>
  <si>
    <t>Субсидии на чистичную компенсацию дополнительных расходов на повышение оплаты труда работникам бюджетной сферы и иные цели на 2019 год</t>
  </si>
  <si>
    <t xml:space="preserve">Субсидии на реализацию мероприятий, направленных на развитие автомобильного транспорта </t>
  </si>
  <si>
    <t xml:space="preserve"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
</t>
  </si>
  <si>
    <t xml:space="preserve">Субсидии бюджетам городских округов на реализацию мероприятий государственной программы Республики Тыва" Доступная среда на 2016 - 2020 годы" </t>
  </si>
  <si>
    <t xml:space="preserve">Субсидии бюджетам городских округов на обустройство и восстановление воинских захоронений, находящихся в государственной собственности </t>
  </si>
  <si>
    <t xml:space="preserve">Субсидии бюджетам городских округов на реализацию мероприятий по обеспечению жильем молодых семей </t>
  </si>
  <si>
    <t xml:space="preserve">Субсидия бюджетам городских округов на поддержку отрасли культуры </t>
  </si>
  <si>
    <t>Субсидии бюджетам городских округов на реализацию мероприятий по укреплению единства российской нации и этнокультурному развитию народов России</t>
  </si>
  <si>
    <t xml:space="preserve">Субсидии бюджетам городских округов на реализацию программ формирования современной городской среды </t>
  </si>
  <si>
    <t xml:space="preserve">Субвенции на реализацию Закона Республики Тыва "О мерах социальной поддержки реабилитированных лиц и лиц, признанных пострадавшими от политических репрессий" </t>
  </si>
  <si>
    <t xml:space="preserve">Субвенции на предоставление гражданам субсидий на оплату жилого помещения и коммунальных услуг </t>
  </si>
  <si>
    <t xml:space="preserve">           общие образовательные учреждения</t>
  </si>
  <si>
    <t xml:space="preserve">               дошкольные образовательные учреждения</t>
  </si>
  <si>
    <t xml:space="preserve">Субвенции на реализацию Закона Республики Тыва "О мерах социальной поддержки ветеранов труда и тружеников тыла " </t>
  </si>
  <si>
    <t>Субвенции на реализацию полномочий по назначению и выплате ежемесячного пособия на ребенка</t>
  </si>
  <si>
    <t>Субвенции на обеспечение выполнения передаваемых государственных полномочий в соответствии с действующим законодательством по расчету предоставления гражданам субсидий на оплату жилого помещения и коммунальных услуг</t>
  </si>
  <si>
    <t xml:space="preserve"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 </t>
  </si>
  <si>
    <t xml:space="preserve">Прочие межбюджетные трансферты, передаваемые бюджетам городских округов  </t>
  </si>
  <si>
    <t xml:space="preserve">Межбюджетные трансферты, передаваемые бюджетам городских округов для компенсации дополнительных расходов, возникших в результате решений, принятых органами власти другого уровня  </t>
  </si>
  <si>
    <t xml:space="preserve">Субвенции на компенсацию отдельным категориям граждан оплаты взноса на капитальный ремонт общего имущества в многоквартирном доме </t>
  </si>
  <si>
    <t xml:space="preserve">Субвенции на выплату ежемесячных пособий на первого ребенка, рожденного с 01.01.2018 в соответствии с ФЗ от 28.12.2017 г. №418-ФЗ "О ежемесячных выплатах семьям, имеющим детей" </t>
  </si>
  <si>
    <t xml:space="preserve">Субвенции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лицами), в соответствии с ФЗ от 19.05.1995 г. №81-ФЗ "О государственных пособиях гражданам, имеющим детей" </t>
  </si>
  <si>
    <t xml:space="preserve">Субвенции бюджетам городских округов на оплату жилищно-коммунальных услуг отдельным категориям граждан </t>
  </si>
  <si>
    <t xml:space="preserve">Субвенции на составление (изменение) списков кандидатов в присяжные заседатели федеральных судов общей юрисдикции в Республике Тыва </t>
  </si>
  <si>
    <t>Субвенции на обеспечение равной доступности услуг общественного транспорта для отдельных категорий граждан</t>
  </si>
  <si>
    <t>Субвенции на реализацию полномочий по назначению и выплате компенсации части родительской платы за содержание ребенка в государственных, муниципальных образовательных организациях, реализующих основную общеобразовательную программу дошкольного образования</t>
  </si>
  <si>
    <t>Субвенции на осуществление государственных полномочий по созданию, организации и обеспечению деятельности административных комиссий</t>
  </si>
  <si>
    <t>Субвенции на осуществление переданных полномочий по образованию и организации деятельности комиссий по делам несовершеннолетних</t>
  </si>
  <si>
    <t>Субвенции на реализацию Закона республики Тыва "О погребении и похоронном деле в Республике Тыва"</t>
  </si>
  <si>
    <t xml:space="preserve"> Приложение № 3</t>
  </si>
  <si>
    <t>к проекту Решения Хурала представителей г. Кызыла</t>
  </si>
  <si>
    <t>О внесении изменений в Решение Хурала представителей г.Кызыла</t>
  </si>
  <si>
    <t>от 27 декабря 2018 года №18</t>
  </si>
  <si>
    <t xml:space="preserve">"О бюджете городского округа "Город Кызыл Республики Тыва" </t>
  </si>
  <si>
    <t>на 2019 год и на плановый период 2020 и 2021 годов</t>
  </si>
  <si>
    <t>от 25 декабря 2019 года  №71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</si>
</sst>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;[Red]\-#,##0.0;0.0"/>
    <numFmt numFmtId="165" formatCode="#,##0.00;[Red]\-#,##0.00;0.00"/>
    <numFmt numFmtId="166" formatCode="#,##0.0"/>
    <numFmt numFmtId="167" formatCode="#,##0.00000"/>
    <numFmt numFmtId="168" formatCode="#,##0.00000;[Red]\-#,##0.00000;0.00000"/>
    <numFmt numFmtId="169" formatCode="#,##0.00000_ ;[Red]\-#,##0.00000\ 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2" borderId="0" xfId="1" applyFont="1" applyFill="1"/>
    <xf numFmtId="0" fontId="5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5" fillId="2" borderId="2" xfId="1" applyNumberFormat="1" applyFont="1" applyFill="1" applyBorder="1" applyAlignment="1" applyProtection="1">
      <alignment horizontal="center" vertical="center" wrapText="1"/>
      <protection hidden="1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 applyProtection="1">
      <alignment horizontal="center" vertical="center"/>
      <protection hidden="1"/>
    </xf>
    <xf numFmtId="0" fontId="5" fillId="2" borderId="2" xfId="1" applyNumberFormat="1" applyFont="1" applyFill="1" applyBorder="1" applyAlignment="1" applyProtection="1">
      <alignment wrapText="1"/>
      <protection hidden="1"/>
    </xf>
    <xf numFmtId="164" fontId="5" fillId="2" borderId="2" xfId="1" applyNumberFormat="1" applyFont="1" applyFill="1" applyBorder="1" applyAlignment="1" applyProtection="1">
      <alignment horizontal="center" vertical="center"/>
      <protection hidden="1"/>
    </xf>
    <xf numFmtId="0" fontId="7" fillId="2" borderId="0" xfId="1" applyFont="1" applyFill="1"/>
    <xf numFmtId="49" fontId="3" fillId="2" borderId="1" xfId="1" applyNumberFormat="1" applyFont="1" applyFill="1" applyBorder="1" applyAlignment="1" applyProtection="1">
      <alignment horizontal="center" vertical="center"/>
      <protection hidden="1"/>
    </xf>
    <xf numFmtId="0" fontId="6" fillId="2" borderId="2" xfId="1" applyNumberFormat="1" applyFont="1" applyFill="1" applyBorder="1" applyAlignment="1" applyProtection="1">
      <alignment wrapText="1"/>
      <protection hidden="1"/>
    </xf>
    <xf numFmtId="164" fontId="6" fillId="2" borderId="2" xfId="1" applyNumberFormat="1" applyFont="1" applyFill="1" applyBorder="1" applyAlignment="1" applyProtection="1">
      <alignment horizontal="center" vertical="center"/>
      <protection hidden="1"/>
    </xf>
    <xf numFmtId="0" fontId="3" fillId="2" borderId="1" xfId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wrapText="1"/>
    </xf>
    <xf numFmtId="0" fontId="5" fillId="2" borderId="2" xfId="1" applyNumberFormat="1" applyFont="1" applyFill="1" applyBorder="1" applyAlignment="1" applyProtection="1">
      <alignment vertical="center" wrapText="1"/>
      <protection hidden="1"/>
    </xf>
    <xf numFmtId="49" fontId="7" fillId="2" borderId="1" xfId="1" applyNumberFormat="1" applyFont="1" applyFill="1" applyBorder="1" applyAlignment="1" applyProtection="1">
      <alignment horizontal="center"/>
      <protection hidden="1"/>
    </xf>
    <xf numFmtId="0" fontId="6" fillId="2" borderId="2" xfId="1" applyNumberFormat="1" applyFont="1" applyFill="1" applyBorder="1" applyAlignment="1" applyProtection="1">
      <alignment vertical="center" wrapText="1"/>
      <protection hidden="1"/>
    </xf>
    <xf numFmtId="0" fontId="5" fillId="2" borderId="1" xfId="1" applyNumberFormat="1" applyFont="1" applyFill="1" applyBorder="1" applyAlignment="1" applyProtection="1">
      <alignment wrapText="1"/>
      <protection hidden="1"/>
    </xf>
    <xf numFmtId="168" fontId="5" fillId="2" borderId="2" xfId="1" applyNumberFormat="1" applyFont="1" applyFill="1" applyBorder="1" applyAlignment="1" applyProtection="1">
      <alignment horizontal="center" vertical="center"/>
      <protection hidden="1"/>
    </xf>
    <xf numFmtId="167" fontId="21" fillId="2" borderId="1" xfId="1" applyNumberFormat="1" applyFont="1" applyFill="1" applyBorder="1" applyAlignment="1" applyProtection="1">
      <alignment horizontal="center" vertical="center"/>
      <protection hidden="1"/>
    </xf>
    <xf numFmtId="169" fontId="21" fillId="2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 applyProtection="1">
      <alignment vertical="center" wrapText="1"/>
      <protection hidden="1"/>
    </xf>
    <xf numFmtId="168" fontId="3" fillId="2" borderId="1" xfId="1" applyNumberFormat="1" applyFont="1" applyFill="1" applyBorder="1" applyAlignment="1">
      <alignment horizontal="center" vertical="center"/>
    </xf>
    <xf numFmtId="167" fontId="19" fillId="2" borderId="1" xfId="1" applyNumberFormat="1" applyFont="1" applyFill="1" applyBorder="1" applyAlignment="1">
      <alignment horizontal="center" vertical="center"/>
    </xf>
    <xf numFmtId="169" fontId="19" fillId="2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 applyProtection="1">
      <alignment wrapText="1"/>
      <protection hidden="1"/>
    </xf>
    <xf numFmtId="0" fontId="6" fillId="2" borderId="1" xfId="1" applyNumberFormat="1" applyFont="1" applyFill="1" applyBorder="1" applyAlignment="1" applyProtection="1">
      <alignment vertical="top" wrapText="1"/>
      <protection hidden="1"/>
    </xf>
    <xf numFmtId="168" fontId="6" fillId="2" borderId="2" xfId="1" applyNumberFormat="1" applyFont="1" applyFill="1" applyBorder="1" applyAlignment="1" applyProtection="1">
      <alignment horizontal="center" vertical="center"/>
      <protection hidden="1"/>
    </xf>
    <xf numFmtId="167" fontId="19" fillId="2" borderId="1" xfId="1" applyNumberFormat="1" applyFont="1" applyFill="1" applyBorder="1" applyAlignment="1" applyProtection="1">
      <alignment horizontal="center" vertical="center"/>
      <protection hidden="1"/>
    </xf>
    <xf numFmtId="169" fontId="19" fillId="2" borderId="1" xfId="1" applyNumberFormat="1" applyFont="1" applyFill="1" applyBorder="1" applyAlignment="1" applyProtection="1">
      <alignment horizontal="center" vertical="center"/>
      <protection hidden="1"/>
    </xf>
    <xf numFmtId="0" fontId="11" fillId="2" borderId="1" xfId="1" applyNumberFormat="1" applyFont="1" applyFill="1" applyBorder="1" applyAlignment="1" applyProtection="1">
      <alignment wrapText="1"/>
      <protection hidden="1"/>
    </xf>
    <xf numFmtId="164" fontId="11" fillId="2" borderId="2" xfId="1" applyNumberFormat="1" applyFont="1" applyFill="1" applyBorder="1" applyAlignment="1" applyProtection="1">
      <alignment horizontal="center" vertical="center"/>
      <protection hidden="1"/>
    </xf>
    <xf numFmtId="168" fontId="10" fillId="2" borderId="1" xfId="1" applyNumberFormat="1" applyFont="1" applyFill="1" applyBorder="1" applyAlignment="1">
      <alignment horizontal="center" vertical="center"/>
    </xf>
    <xf numFmtId="167" fontId="11" fillId="2" borderId="1" xfId="1" applyNumberFormat="1" applyFont="1" applyFill="1" applyBorder="1" applyAlignment="1">
      <alignment horizontal="center" vertical="center"/>
    </xf>
    <xf numFmtId="169" fontId="6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justify" vertical="top" wrapText="1"/>
    </xf>
    <xf numFmtId="168" fontId="18" fillId="2" borderId="1" xfId="1" applyNumberFormat="1" applyFont="1" applyFill="1" applyBorder="1" applyAlignment="1">
      <alignment horizontal="center" vertical="center"/>
    </xf>
    <xf numFmtId="168" fontId="17" fillId="2" borderId="1" xfId="1" applyNumberFormat="1" applyFont="1" applyFill="1" applyBorder="1" applyAlignment="1">
      <alignment horizontal="center" vertical="center"/>
    </xf>
    <xf numFmtId="168" fontId="11" fillId="2" borderId="2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 applyProtection="1">
      <alignment vertical="center" wrapText="1"/>
      <protection hidden="1"/>
    </xf>
    <xf numFmtId="0" fontId="6" fillId="2" borderId="1" xfId="0" applyFont="1" applyFill="1" applyBorder="1" applyAlignment="1">
      <alignment horizontal="justify" vertical="top" wrapText="1"/>
    </xf>
    <xf numFmtId="168" fontId="6" fillId="2" borderId="2" xfId="1" applyNumberFormat="1" applyFont="1" applyFill="1" applyBorder="1" applyAlignment="1">
      <alignment horizontal="center" vertical="center"/>
    </xf>
    <xf numFmtId="168" fontId="3" fillId="2" borderId="2" xfId="1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top" wrapText="1"/>
    </xf>
    <xf numFmtId="167" fontId="20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8" fontId="16" fillId="2" borderId="1" xfId="1" applyNumberFormat="1" applyFont="1" applyFill="1" applyBorder="1" applyAlignment="1">
      <alignment horizontal="center" vertical="center"/>
    </xf>
    <xf numFmtId="168" fontId="6" fillId="2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 applyProtection="1">
      <alignment horizontal="left" vertical="center" wrapText="1"/>
      <protection hidden="1"/>
    </xf>
    <xf numFmtId="168" fontId="6" fillId="2" borderId="1" xfId="1" applyNumberFormat="1" applyFont="1" applyFill="1" applyBorder="1" applyAlignment="1" applyProtection="1">
      <alignment horizontal="center" vertical="center"/>
      <protection hidden="1"/>
    </xf>
    <xf numFmtId="49" fontId="10" fillId="2" borderId="1" xfId="1" applyNumberFormat="1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>
      <alignment vertical="center" wrapText="1"/>
    </xf>
    <xf numFmtId="168" fontId="11" fillId="2" borderId="1" xfId="1" applyNumberFormat="1" applyFont="1" applyFill="1" applyBorder="1" applyAlignment="1" applyProtection="1">
      <alignment horizontal="center" vertical="center"/>
      <protection hidden="1"/>
    </xf>
    <xf numFmtId="167" fontId="11" fillId="2" borderId="1" xfId="1" applyNumberFormat="1" applyFont="1" applyFill="1" applyBorder="1" applyAlignment="1" applyProtection="1">
      <alignment horizontal="center" vertical="center"/>
      <protection hidden="1"/>
    </xf>
    <xf numFmtId="169" fontId="11" fillId="2" borderId="1" xfId="1" applyNumberFormat="1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>
      <alignment horizontal="left" vertical="top" wrapText="1" indent="2"/>
    </xf>
    <xf numFmtId="168" fontId="11" fillId="2" borderId="1" xfId="1" applyNumberFormat="1" applyFont="1" applyFill="1" applyBorder="1" applyAlignment="1">
      <alignment horizontal="center" vertical="center"/>
    </xf>
    <xf numFmtId="169" fontId="11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 wrapText="1"/>
    </xf>
    <xf numFmtId="165" fontId="6" fillId="2" borderId="2" xfId="1" applyNumberFormat="1" applyFont="1" applyFill="1" applyBorder="1" applyAlignment="1" applyProtection="1">
      <alignment horizontal="center" vertical="center"/>
      <protection hidden="1"/>
    </xf>
    <xf numFmtId="0" fontId="6" fillId="2" borderId="1" xfId="1" applyNumberFormat="1" applyFont="1" applyFill="1" applyBorder="1" applyAlignment="1" applyProtection="1">
      <alignment horizontal="left" vertical="top" wrapText="1"/>
      <protection hidden="1"/>
    </xf>
    <xf numFmtId="0" fontId="6" fillId="2" borderId="1" xfId="1" applyFont="1" applyFill="1" applyBorder="1" applyAlignment="1">
      <alignment wrapText="1"/>
    </xf>
    <xf numFmtId="4" fontId="6" fillId="2" borderId="2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wrapText="1"/>
    </xf>
    <xf numFmtId="0" fontId="5" fillId="2" borderId="1" xfId="1" applyFont="1" applyFill="1" applyBorder="1" applyAlignment="1">
      <alignment horizontal="center" vertical="center"/>
    </xf>
    <xf numFmtId="168" fontId="5" fillId="2" borderId="1" xfId="1" applyNumberFormat="1" applyFont="1" applyFill="1" applyBorder="1" applyAlignment="1">
      <alignment horizontal="center" vertical="center"/>
    </xf>
    <xf numFmtId="167" fontId="21" fillId="2" borderId="1" xfId="1" applyNumberFormat="1" applyFont="1" applyFill="1" applyBorder="1" applyAlignment="1">
      <alignment horizontal="center" vertical="center"/>
    </xf>
    <xf numFmtId="169" fontId="21" fillId="2" borderId="1" xfId="1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wrapText="1"/>
    </xf>
    <xf numFmtId="0" fontId="13" fillId="2" borderId="1" xfId="0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 applyProtection="1">
      <alignment horizontal="left" vertical="top" wrapText="1"/>
      <protection hidden="1"/>
    </xf>
    <xf numFmtId="166" fontId="5" fillId="2" borderId="2" xfId="1" applyNumberFormat="1" applyFont="1" applyFill="1" applyBorder="1" applyAlignment="1">
      <alignment horizontal="center" vertical="center"/>
    </xf>
    <xf numFmtId="168" fontId="15" fillId="2" borderId="2" xfId="1" applyNumberFormat="1" applyFont="1" applyFill="1" applyBorder="1" applyAlignment="1">
      <alignment horizontal="center" vertical="center"/>
    </xf>
    <xf numFmtId="167" fontId="22" fillId="2" borderId="1" xfId="1" applyNumberFormat="1" applyFont="1" applyFill="1" applyBorder="1" applyAlignment="1">
      <alignment horizontal="center" vertical="center"/>
    </xf>
    <xf numFmtId="169" fontId="22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167" fontId="23" fillId="2" borderId="1" xfId="1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top" wrapText="1"/>
    </xf>
    <xf numFmtId="166" fontId="6" fillId="2" borderId="2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164" fontId="5" fillId="2" borderId="2" xfId="1" applyNumberFormat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6" fillId="2" borderId="0" xfId="1" applyFont="1" applyFill="1"/>
    <xf numFmtId="164" fontId="21" fillId="0" borderId="2" xfId="1" applyNumberFormat="1" applyFont="1" applyFill="1" applyBorder="1" applyAlignment="1" applyProtection="1">
      <alignment horizontal="center" vertical="center"/>
      <protection hidden="1"/>
    </xf>
    <xf numFmtId="164" fontId="21" fillId="3" borderId="2" xfId="1" applyNumberFormat="1" applyFont="1" applyFill="1" applyBorder="1" applyAlignment="1" applyProtection="1">
      <alignment horizontal="center" vertical="center"/>
      <protection hidden="1"/>
    </xf>
    <xf numFmtId="164" fontId="19" fillId="0" borderId="1" xfId="1" applyNumberFormat="1" applyFont="1" applyBorder="1" applyAlignment="1">
      <alignment horizontal="center" vertical="center"/>
    </xf>
    <xf numFmtId="164" fontId="21" fillId="0" borderId="1" xfId="1" applyNumberFormat="1" applyFont="1" applyBorder="1" applyAlignment="1">
      <alignment horizontal="center" vertical="center"/>
    </xf>
    <xf numFmtId="164" fontId="21" fillId="4" borderId="2" xfId="1" applyNumberFormat="1" applyFont="1" applyFill="1" applyBorder="1" applyAlignment="1" applyProtection="1">
      <alignment horizontal="center" vertical="center"/>
      <protection hidden="1"/>
    </xf>
    <xf numFmtId="166" fontId="21" fillId="2" borderId="1" xfId="1" applyNumberFormat="1" applyFont="1" applyFill="1" applyBorder="1" applyAlignment="1" applyProtection="1">
      <alignment horizontal="center" vertical="center"/>
      <protection hidden="1"/>
    </xf>
    <xf numFmtId="166" fontId="19" fillId="2" borderId="1" xfId="1" applyNumberFormat="1" applyFont="1" applyFill="1" applyBorder="1" applyAlignment="1">
      <alignment horizontal="center" vertical="center"/>
    </xf>
    <xf numFmtId="166" fontId="21" fillId="2" borderId="1" xfId="1" applyNumberFormat="1" applyFont="1" applyFill="1" applyBorder="1" applyAlignment="1">
      <alignment horizontal="center" vertical="center"/>
    </xf>
    <xf numFmtId="166" fontId="19" fillId="2" borderId="1" xfId="1" applyNumberFormat="1" applyFont="1" applyFill="1" applyBorder="1" applyAlignment="1" applyProtection="1">
      <alignment horizontal="center" vertical="center"/>
      <protection hidden="1"/>
    </xf>
    <xf numFmtId="166" fontId="6" fillId="2" borderId="1" xfId="1" applyNumberFormat="1" applyFont="1" applyFill="1" applyBorder="1" applyAlignment="1">
      <alignment horizontal="center" vertical="center"/>
    </xf>
    <xf numFmtId="166" fontId="11" fillId="2" borderId="1" xfId="1" applyNumberFormat="1" applyFont="1" applyFill="1" applyBorder="1" applyAlignment="1" applyProtection="1">
      <alignment horizontal="center" vertical="center"/>
      <protection hidden="1"/>
    </xf>
    <xf numFmtId="166" fontId="11" fillId="2" borderId="1" xfId="1" applyNumberFormat="1" applyFont="1" applyFill="1" applyBorder="1" applyAlignment="1">
      <alignment horizontal="center" vertical="center"/>
    </xf>
    <xf numFmtId="166" fontId="22" fillId="2" borderId="1" xfId="1" applyNumberFormat="1" applyFont="1" applyFill="1" applyBorder="1" applyAlignment="1">
      <alignment horizontal="center" vertical="center"/>
    </xf>
    <xf numFmtId="0" fontId="5" fillId="2" borderId="0" xfId="1" applyFont="1" applyFill="1" applyAlignment="1" applyProtection="1">
      <alignment horizontal="center" vertical="center" wrapText="1"/>
      <protection hidden="1"/>
    </xf>
    <xf numFmtId="0" fontId="6" fillId="2" borderId="4" xfId="1" applyFont="1" applyFill="1" applyBorder="1" applyAlignment="1">
      <alignment horizontal="right"/>
    </xf>
    <xf numFmtId="0" fontId="3" fillId="2" borderId="0" xfId="1" applyFont="1" applyFill="1" applyAlignment="1">
      <alignment horizontal="right" vertical="center"/>
    </xf>
  </cellXfs>
  <cellStyles count="11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  <cellStyle name="Обычный 3" xfId="9"/>
    <cellStyle name="Процентный 3 3 2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tabSelected="1" view="pageBreakPreview" zoomScale="90" zoomScaleNormal="90" zoomScaleSheetLayoutView="90" workbookViewId="0">
      <selection activeCell="A3" sqref="A3:G3"/>
    </sheetView>
  </sheetViews>
  <sheetFormatPr defaultColWidth="9.140625" defaultRowHeight="15.75" x14ac:dyDescent="0.25"/>
  <cols>
    <col min="1" max="1" width="21.85546875" style="86" customWidth="1"/>
    <col min="2" max="2" width="87.42578125" style="1" customWidth="1"/>
    <col min="3" max="3" width="13.42578125" style="1" hidden="1" customWidth="1"/>
    <col min="4" max="4" width="19.5703125" style="1" hidden="1" customWidth="1"/>
    <col min="5" max="5" width="20.7109375" style="87" hidden="1" customWidth="1"/>
    <col min="6" max="6" width="22" style="1" hidden="1" customWidth="1"/>
    <col min="7" max="7" width="21.5703125" style="1" customWidth="1"/>
    <col min="8" max="182" width="9.140625" style="1" customWidth="1"/>
    <col min="183" max="16384" width="9.140625" style="1"/>
  </cols>
  <sheetData>
    <row r="1" spans="1:7" ht="15.75" customHeight="1" x14ac:dyDescent="0.2">
      <c r="A1" s="103" t="s">
        <v>151</v>
      </c>
      <c r="B1" s="103"/>
      <c r="C1" s="103"/>
      <c r="D1" s="103"/>
      <c r="E1" s="103"/>
      <c r="F1" s="103"/>
      <c r="G1" s="103"/>
    </row>
    <row r="2" spans="1:7" ht="15.75" customHeight="1" x14ac:dyDescent="0.2">
      <c r="A2" s="103" t="s">
        <v>152</v>
      </c>
      <c r="B2" s="103"/>
      <c r="C2" s="103"/>
      <c r="D2" s="103"/>
      <c r="E2" s="103"/>
      <c r="F2" s="103"/>
      <c r="G2" s="103"/>
    </row>
    <row r="3" spans="1:7" ht="15.75" customHeight="1" x14ac:dyDescent="0.2">
      <c r="A3" s="103" t="s">
        <v>157</v>
      </c>
      <c r="B3" s="103"/>
      <c r="C3" s="103"/>
      <c r="D3" s="103"/>
      <c r="E3" s="103"/>
      <c r="F3" s="103"/>
      <c r="G3" s="103"/>
    </row>
    <row r="4" spans="1:7" ht="15.75" customHeight="1" x14ac:dyDescent="0.2">
      <c r="A4" s="103" t="s">
        <v>153</v>
      </c>
      <c r="B4" s="103"/>
      <c r="C4" s="103"/>
      <c r="D4" s="103"/>
      <c r="E4" s="103"/>
      <c r="F4" s="103"/>
      <c r="G4" s="103"/>
    </row>
    <row r="5" spans="1:7" ht="15.75" customHeight="1" x14ac:dyDescent="0.2">
      <c r="A5" s="103" t="s">
        <v>154</v>
      </c>
      <c r="B5" s="103"/>
      <c r="C5" s="103"/>
      <c r="D5" s="103"/>
      <c r="E5" s="103"/>
      <c r="F5" s="103"/>
      <c r="G5" s="103"/>
    </row>
    <row r="6" spans="1:7" ht="15.75" customHeight="1" x14ac:dyDescent="0.2">
      <c r="A6" s="103" t="s">
        <v>155</v>
      </c>
      <c r="B6" s="103"/>
      <c r="C6" s="103"/>
      <c r="D6" s="103"/>
      <c r="E6" s="103"/>
      <c r="F6" s="103"/>
      <c r="G6" s="103"/>
    </row>
    <row r="7" spans="1:7" ht="15.75" customHeight="1" x14ac:dyDescent="0.2">
      <c r="A7" s="103" t="s">
        <v>156</v>
      </c>
      <c r="B7" s="103"/>
      <c r="C7" s="103"/>
      <c r="D7" s="103"/>
      <c r="E7" s="103"/>
      <c r="F7" s="103"/>
      <c r="G7" s="103"/>
    </row>
    <row r="9" spans="1:7" x14ac:dyDescent="0.2">
      <c r="A9" s="101" t="s">
        <v>37</v>
      </c>
      <c r="B9" s="101"/>
      <c r="C9" s="101"/>
      <c r="D9" s="101"/>
      <c r="E9" s="101"/>
      <c r="F9" s="101"/>
      <c r="G9" s="101"/>
    </row>
    <row r="10" spans="1:7" x14ac:dyDescent="0.25">
      <c r="A10" s="102" t="s">
        <v>0</v>
      </c>
      <c r="B10" s="102"/>
      <c r="C10" s="102"/>
      <c r="D10" s="102"/>
      <c r="E10" s="102"/>
      <c r="F10" s="102"/>
      <c r="G10" s="102"/>
    </row>
    <row r="11" spans="1:7" ht="31.5" x14ac:dyDescent="0.2">
      <c r="A11" s="2" t="s">
        <v>1</v>
      </c>
      <c r="B11" s="2" t="s">
        <v>2</v>
      </c>
      <c r="C11" s="2" t="s">
        <v>94</v>
      </c>
      <c r="D11" s="3" t="s">
        <v>92</v>
      </c>
      <c r="E11" s="2" t="s">
        <v>93</v>
      </c>
      <c r="F11" s="4" t="s">
        <v>112</v>
      </c>
      <c r="G11" s="5" t="s">
        <v>93</v>
      </c>
    </row>
    <row r="12" spans="1:7" s="9" customFormat="1" ht="18.75" x14ac:dyDescent="0.25">
      <c r="A12" s="6" t="s">
        <v>70</v>
      </c>
      <c r="B12" s="7" t="s">
        <v>3</v>
      </c>
      <c r="C12" s="8">
        <f>C14+C16+C18+C22+C25+C27+C35+C37+C38+C44</f>
        <v>832345</v>
      </c>
      <c r="D12" s="8">
        <f t="shared" ref="D12" si="0">D14+D16+D18+D22+D25+D27+D35+D37+D38+D44</f>
        <v>20000</v>
      </c>
      <c r="E12" s="93">
        <f>E14+E16+E18+E22+E25+E27+E35+E37+E38+E44</f>
        <v>852345</v>
      </c>
      <c r="F12" s="88">
        <f t="shared" ref="F12" si="1">F14+F16+F18+F22+F25+F27+F35+F37+F38+F44</f>
        <v>-10000</v>
      </c>
      <c r="G12" s="93">
        <f t="shared" ref="G12" si="2">G14+G16+G18+G22+G25+G27+G35+G37+G38+G44</f>
        <v>842345</v>
      </c>
    </row>
    <row r="13" spans="1:7" s="9" customFormat="1" ht="18.75" x14ac:dyDescent="0.25">
      <c r="A13" s="6"/>
      <c r="B13" s="7" t="s">
        <v>4</v>
      </c>
      <c r="C13" s="8">
        <f>C14+C16+C18+C22+C25</f>
        <v>753741</v>
      </c>
      <c r="D13" s="8">
        <f t="shared" ref="D13" si="3">D14+D16+D18+D22+D25</f>
        <v>8650</v>
      </c>
      <c r="E13" s="93">
        <f>E14+E16+E18+E22+E25</f>
        <v>762391</v>
      </c>
      <c r="F13" s="89">
        <f t="shared" ref="F13" si="4">F14+F16+F18+F22+F25</f>
        <v>-22006</v>
      </c>
      <c r="G13" s="93">
        <f t="shared" ref="G13" si="5">G14+G16+G18+G22+G25</f>
        <v>740385</v>
      </c>
    </row>
    <row r="14" spans="1:7" s="9" customFormat="1" ht="18.75" x14ac:dyDescent="0.25">
      <c r="A14" s="6" t="s">
        <v>69</v>
      </c>
      <c r="B14" s="7" t="s">
        <v>5</v>
      </c>
      <c r="C14" s="8">
        <f>C15</f>
        <v>527005</v>
      </c>
      <c r="D14" s="8">
        <f t="shared" ref="D14:G14" si="6">D15</f>
        <v>0</v>
      </c>
      <c r="E14" s="93">
        <f t="shared" si="6"/>
        <v>527005</v>
      </c>
      <c r="F14" s="88">
        <f t="shared" si="6"/>
        <v>-23700</v>
      </c>
      <c r="G14" s="93">
        <f t="shared" si="6"/>
        <v>503305</v>
      </c>
    </row>
    <row r="15" spans="1:7" ht="18.75" x14ac:dyDescent="0.25">
      <c r="A15" s="10" t="s">
        <v>68</v>
      </c>
      <c r="B15" s="11" t="s">
        <v>6</v>
      </c>
      <c r="C15" s="12">
        <v>527005</v>
      </c>
      <c r="D15" s="13"/>
      <c r="E15" s="94">
        <f t="shared" ref="E15:G43" si="7">C15+D15</f>
        <v>527005</v>
      </c>
      <c r="F15" s="90">
        <v>-23700</v>
      </c>
      <c r="G15" s="94">
        <f t="shared" si="7"/>
        <v>503305</v>
      </c>
    </row>
    <row r="16" spans="1:7" s="9" customFormat="1" ht="31.5" x14ac:dyDescent="0.25">
      <c r="A16" s="6" t="s">
        <v>67</v>
      </c>
      <c r="B16" s="7" t="s">
        <v>7</v>
      </c>
      <c r="C16" s="8">
        <f>C17</f>
        <v>5555</v>
      </c>
      <c r="D16" s="8">
        <f t="shared" ref="D16:G16" si="8">D17</f>
        <v>0</v>
      </c>
      <c r="E16" s="93">
        <f t="shared" si="8"/>
        <v>5555</v>
      </c>
      <c r="F16" s="88">
        <f t="shared" si="8"/>
        <v>646</v>
      </c>
      <c r="G16" s="93">
        <f t="shared" si="8"/>
        <v>6201</v>
      </c>
    </row>
    <row r="17" spans="1:7" ht="31.5" x14ac:dyDescent="0.25">
      <c r="A17" s="10" t="s">
        <v>66</v>
      </c>
      <c r="B17" s="14" t="s">
        <v>8</v>
      </c>
      <c r="C17" s="12">
        <v>5555</v>
      </c>
      <c r="D17" s="13"/>
      <c r="E17" s="94">
        <f t="shared" si="7"/>
        <v>5555</v>
      </c>
      <c r="F17" s="90">
        <v>646</v>
      </c>
      <c r="G17" s="94">
        <f t="shared" si="7"/>
        <v>6201</v>
      </c>
    </row>
    <row r="18" spans="1:7" s="9" customFormat="1" ht="18.75" x14ac:dyDescent="0.25">
      <c r="A18" s="6" t="s">
        <v>65</v>
      </c>
      <c r="B18" s="7" t="s">
        <v>9</v>
      </c>
      <c r="C18" s="8">
        <f>C19+C20+C21</f>
        <v>85391</v>
      </c>
      <c r="D18" s="8">
        <f t="shared" ref="D18" si="9">D19+D20+D21</f>
        <v>2650</v>
      </c>
      <c r="E18" s="93">
        <f>E19+E20+E21</f>
        <v>88041</v>
      </c>
      <c r="F18" s="88">
        <f t="shared" ref="F18" si="10">F19+F20+F21</f>
        <v>325</v>
      </c>
      <c r="G18" s="93">
        <f>G19+G20+G21</f>
        <v>88366</v>
      </c>
    </row>
    <row r="19" spans="1:7" ht="18.75" x14ac:dyDescent="0.25">
      <c r="A19" s="10" t="s">
        <v>64</v>
      </c>
      <c r="B19" s="11" t="s">
        <v>10</v>
      </c>
      <c r="C19" s="12">
        <v>78510</v>
      </c>
      <c r="D19" s="13">
        <v>1300</v>
      </c>
      <c r="E19" s="94">
        <f t="shared" si="7"/>
        <v>79810</v>
      </c>
      <c r="F19" s="90">
        <v>-1036</v>
      </c>
      <c r="G19" s="94">
        <f t="shared" si="7"/>
        <v>78774</v>
      </c>
    </row>
    <row r="20" spans="1:7" ht="18.75" x14ac:dyDescent="0.25">
      <c r="A20" s="10" t="s">
        <v>63</v>
      </c>
      <c r="B20" s="11" t="s">
        <v>11</v>
      </c>
      <c r="C20" s="12">
        <v>466</v>
      </c>
      <c r="D20" s="13">
        <v>50</v>
      </c>
      <c r="E20" s="94">
        <f t="shared" si="7"/>
        <v>516</v>
      </c>
      <c r="F20" s="90">
        <v>113</v>
      </c>
      <c r="G20" s="94">
        <f t="shared" si="7"/>
        <v>629</v>
      </c>
    </row>
    <row r="21" spans="1:7" ht="16.5" customHeight="1" x14ac:dyDescent="0.25">
      <c r="A21" s="10" t="s">
        <v>62</v>
      </c>
      <c r="B21" s="11" t="s">
        <v>12</v>
      </c>
      <c r="C21" s="12">
        <v>6415</v>
      </c>
      <c r="D21" s="13">
        <v>1300</v>
      </c>
      <c r="E21" s="94">
        <f t="shared" si="7"/>
        <v>7715</v>
      </c>
      <c r="F21" s="90">
        <v>1248</v>
      </c>
      <c r="G21" s="94">
        <f t="shared" si="7"/>
        <v>8963</v>
      </c>
    </row>
    <row r="22" spans="1:7" s="9" customFormat="1" ht="18.75" x14ac:dyDescent="0.25">
      <c r="A22" s="6" t="s">
        <v>61</v>
      </c>
      <c r="B22" s="7" t="s">
        <v>13</v>
      </c>
      <c r="C22" s="8">
        <f>C23+C24</f>
        <v>105145</v>
      </c>
      <c r="D22" s="8">
        <f t="shared" ref="D22" si="11">D23+D24</f>
        <v>0</v>
      </c>
      <c r="E22" s="93">
        <f>E23+E24</f>
        <v>105145</v>
      </c>
      <c r="F22" s="88">
        <f t="shared" ref="F22" si="12">F23+F24</f>
        <v>-132</v>
      </c>
      <c r="G22" s="93">
        <f>G23+G24</f>
        <v>105013</v>
      </c>
    </row>
    <row r="23" spans="1:7" ht="18.75" x14ac:dyDescent="0.25">
      <c r="A23" s="10" t="s">
        <v>60</v>
      </c>
      <c r="B23" s="11" t="s">
        <v>14</v>
      </c>
      <c r="C23" s="12">
        <v>21345</v>
      </c>
      <c r="D23" s="13"/>
      <c r="E23" s="94">
        <f t="shared" si="7"/>
        <v>21345</v>
      </c>
      <c r="F23" s="90">
        <v>4027</v>
      </c>
      <c r="G23" s="94">
        <f t="shared" si="7"/>
        <v>25372</v>
      </c>
    </row>
    <row r="24" spans="1:7" ht="18.75" x14ac:dyDescent="0.25">
      <c r="A24" s="10" t="s">
        <v>59</v>
      </c>
      <c r="B24" s="11" t="s">
        <v>15</v>
      </c>
      <c r="C24" s="12">
        <v>83800</v>
      </c>
      <c r="D24" s="13"/>
      <c r="E24" s="94">
        <f t="shared" si="7"/>
        <v>83800</v>
      </c>
      <c r="F24" s="90">
        <v>-4159</v>
      </c>
      <c r="G24" s="94">
        <f t="shared" si="7"/>
        <v>79641</v>
      </c>
    </row>
    <row r="25" spans="1:7" s="9" customFormat="1" ht="18.75" x14ac:dyDescent="0.25">
      <c r="A25" s="6" t="s">
        <v>58</v>
      </c>
      <c r="B25" s="7" t="s">
        <v>16</v>
      </c>
      <c r="C25" s="8">
        <v>30645</v>
      </c>
      <c r="D25" s="4">
        <v>6000</v>
      </c>
      <c r="E25" s="95">
        <f t="shared" si="7"/>
        <v>36645</v>
      </c>
      <c r="F25" s="91">
        <v>855</v>
      </c>
      <c r="G25" s="95">
        <f t="shared" si="7"/>
        <v>37500</v>
      </c>
    </row>
    <row r="26" spans="1:7" s="9" customFormat="1" ht="18.75" x14ac:dyDescent="0.25">
      <c r="A26" s="6"/>
      <c r="B26" s="7" t="s">
        <v>17</v>
      </c>
      <c r="C26" s="8">
        <f t="shared" ref="C26" si="13">C27+C35+C37+C38+C44</f>
        <v>78604</v>
      </c>
      <c r="D26" s="8">
        <f>D27+D35+D37+D38+D44</f>
        <v>11350</v>
      </c>
      <c r="E26" s="93">
        <f>E27+E35+E37+E38+E44</f>
        <v>89954</v>
      </c>
      <c r="F26" s="92">
        <f t="shared" ref="F26" si="14">F27+F35+F37+F38+F44</f>
        <v>12006</v>
      </c>
      <c r="G26" s="93">
        <f>G27+G35+G37+G38+G44</f>
        <v>101960</v>
      </c>
    </row>
    <row r="27" spans="1:7" s="9" customFormat="1" ht="31.5" x14ac:dyDescent="0.2">
      <c r="A27" s="6" t="s">
        <v>57</v>
      </c>
      <c r="B27" s="15" t="s">
        <v>18</v>
      </c>
      <c r="C27" s="8">
        <f>C28+C31+C33</f>
        <v>40943</v>
      </c>
      <c r="D27" s="8">
        <f>D28+D31+D33</f>
        <v>2000</v>
      </c>
      <c r="E27" s="95">
        <f>C27+D27</f>
        <v>42943</v>
      </c>
      <c r="F27" s="88">
        <f>F28+F31+F33</f>
        <v>-12907</v>
      </c>
      <c r="G27" s="95">
        <f>E27+F27</f>
        <v>30036</v>
      </c>
    </row>
    <row r="28" spans="1:7" s="9" customFormat="1" ht="64.5" customHeight="1" x14ac:dyDescent="0.25">
      <c r="A28" s="6" t="s">
        <v>56</v>
      </c>
      <c r="B28" s="7" t="s">
        <v>19</v>
      </c>
      <c r="C28" s="8">
        <f>C29+C30</f>
        <v>24200</v>
      </c>
      <c r="D28" s="8">
        <f>D29+D30</f>
        <v>2000</v>
      </c>
      <c r="E28" s="95">
        <f>C28+D28</f>
        <v>26200</v>
      </c>
      <c r="F28" s="88">
        <f>F29+F30</f>
        <v>-8859</v>
      </c>
      <c r="G28" s="95">
        <f>E28+F28</f>
        <v>17341</v>
      </c>
    </row>
    <row r="29" spans="1:7" ht="63" x14ac:dyDescent="0.25">
      <c r="A29" s="10" t="s">
        <v>55</v>
      </c>
      <c r="B29" s="11" t="s">
        <v>20</v>
      </c>
      <c r="C29" s="12">
        <v>22000</v>
      </c>
      <c r="D29" s="13">
        <v>2000</v>
      </c>
      <c r="E29" s="94">
        <f t="shared" si="7"/>
        <v>24000</v>
      </c>
      <c r="F29" s="90">
        <v>-7797</v>
      </c>
      <c r="G29" s="94">
        <f t="shared" si="7"/>
        <v>16203</v>
      </c>
    </row>
    <row r="30" spans="1:7" ht="64.5" customHeight="1" x14ac:dyDescent="0.25">
      <c r="A30" s="10" t="s">
        <v>54</v>
      </c>
      <c r="B30" s="11" t="s">
        <v>21</v>
      </c>
      <c r="C30" s="12">
        <v>2200</v>
      </c>
      <c r="D30" s="13"/>
      <c r="E30" s="94">
        <f t="shared" si="7"/>
        <v>2200</v>
      </c>
      <c r="F30" s="90">
        <v>-1062</v>
      </c>
      <c r="G30" s="94">
        <f t="shared" si="7"/>
        <v>1138</v>
      </c>
    </row>
    <row r="31" spans="1:7" s="9" customFormat="1" ht="18.75" x14ac:dyDescent="0.25">
      <c r="A31" s="6" t="s">
        <v>53</v>
      </c>
      <c r="B31" s="7" t="s">
        <v>22</v>
      </c>
      <c r="C31" s="8">
        <f>C32</f>
        <v>378</v>
      </c>
      <c r="D31" s="8">
        <f>D32</f>
        <v>0</v>
      </c>
      <c r="E31" s="95">
        <f t="shared" si="7"/>
        <v>378</v>
      </c>
      <c r="F31" s="88">
        <f>F32</f>
        <v>-173</v>
      </c>
      <c r="G31" s="95">
        <f t="shared" si="7"/>
        <v>205</v>
      </c>
    </row>
    <row r="32" spans="1:7" ht="47.25" x14ac:dyDescent="0.25">
      <c r="A32" s="10" t="s">
        <v>52</v>
      </c>
      <c r="B32" s="11" t="s">
        <v>23</v>
      </c>
      <c r="C32" s="12">
        <v>378</v>
      </c>
      <c r="D32" s="13"/>
      <c r="E32" s="94">
        <f t="shared" si="7"/>
        <v>378</v>
      </c>
      <c r="F32" s="90">
        <v>-173</v>
      </c>
      <c r="G32" s="94">
        <f t="shared" si="7"/>
        <v>205</v>
      </c>
    </row>
    <row r="33" spans="1:7" s="9" customFormat="1" ht="62.25" customHeight="1" x14ac:dyDescent="0.25">
      <c r="A33" s="6" t="s">
        <v>50</v>
      </c>
      <c r="B33" s="7" t="s">
        <v>24</v>
      </c>
      <c r="C33" s="8">
        <f>C34</f>
        <v>16365</v>
      </c>
      <c r="D33" s="8">
        <f>D34</f>
        <v>0</v>
      </c>
      <c r="E33" s="95">
        <f t="shared" si="7"/>
        <v>16365</v>
      </c>
      <c r="F33" s="88">
        <f>F34</f>
        <v>-3875</v>
      </c>
      <c r="G33" s="95">
        <f t="shared" si="7"/>
        <v>12490</v>
      </c>
    </row>
    <row r="34" spans="1:7" ht="63" x14ac:dyDescent="0.25">
      <c r="A34" s="10" t="s">
        <v>51</v>
      </c>
      <c r="B34" s="11" t="s">
        <v>25</v>
      </c>
      <c r="C34" s="12">
        <v>16365</v>
      </c>
      <c r="D34" s="13"/>
      <c r="E34" s="94">
        <f t="shared" si="7"/>
        <v>16365</v>
      </c>
      <c r="F34" s="90">
        <v>-3875</v>
      </c>
      <c r="G34" s="94">
        <f t="shared" si="7"/>
        <v>12490</v>
      </c>
    </row>
    <row r="35" spans="1:7" s="9" customFormat="1" ht="18.75" x14ac:dyDescent="0.25">
      <c r="A35" s="6" t="s">
        <v>49</v>
      </c>
      <c r="B35" s="7" t="s">
        <v>26</v>
      </c>
      <c r="C35" s="8">
        <f>C36</f>
        <v>2504</v>
      </c>
      <c r="D35" s="8">
        <f>D36</f>
        <v>0</v>
      </c>
      <c r="E35" s="95">
        <f t="shared" si="7"/>
        <v>2504</v>
      </c>
      <c r="F35" s="88">
        <f>F36</f>
        <v>-358</v>
      </c>
      <c r="G35" s="95">
        <f t="shared" si="7"/>
        <v>2146</v>
      </c>
    </row>
    <row r="36" spans="1:7" ht="18.75" x14ac:dyDescent="0.25">
      <c r="A36" s="10" t="s">
        <v>48</v>
      </c>
      <c r="B36" s="11" t="s">
        <v>27</v>
      </c>
      <c r="C36" s="12">
        <v>2504</v>
      </c>
      <c r="D36" s="13"/>
      <c r="E36" s="94">
        <f t="shared" si="7"/>
        <v>2504</v>
      </c>
      <c r="F36" s="90">
        <v>-358</v>
      </c>
      <c r="G36" s="94">
        <f t="shared" si="7"/>
        <v>2146</v>
      </c>
    </row>
    <row r="37" spans="1:7" ht="36.75" customHeight="1" x14ac:dyDescent="0.25">
      <c r="A37" s="6" t="s">
        <v>28</v>
      </c>
      <c r="B37" s="7" t="s">
        <v>29</v>
      </c>
      <c r="C37" s="8"/>
      <c r="D37" s="13"/>
      <c r="E37" s="94">
        <f t="shared" si="7"/>
        <v>0</v>
      </c>
      <c r="F37" s="90">
        <v>26247</v>
      </c>
      <c r="G37" s="94">
        <f t="shared" si="7"/>
        <v>26247</v>
      </c>
    </row>
    <row r="38" spans="1:7" s="9" customFormat="1" ht="24" customHeight="1" x14ac:dyDescent="0.25">
      <c r="A38" s="16" t="s">
        <v>47</v>
      </c>
      <c r="B38" s="7" t="s">
        <v>30</v>
      </c>
      <c r="C38" s="8">
        <f>C39+C41</f>
        <v>22624</v>
      </c>
      <c r="D38" s="8">
        <f>D39+D41</f>
        <v>1000</v>
      </c>
      <c r="E38" s="95">
        <f t="shared" si="7"/>
        <v>23624</v>
      </c>
      <c r="F38" s="88">
        <f>F39+F41</f>
        <v>-12376</v>
      </c>
      <c r="G38" s="95">
        <f t="shared" si="7"/>
        <v>11248</v>
      </c>
    </row>
    <row r="39" spans="1:7" s="9" customFormat="1" ht="63" x14ac:dyDescent="0.25">
      <c r="A39" s="6" t="s">
        <v>46</v>
      </c>
      <c r="B39" s="7" t="s">
        <v>31</v>
      </c>
      <c r="C39" s="8">
        <f>C40</f>
        <v>6124</v>
      </c>
      <c r="D39" s="8">
        <f>D40</f>
        <v>0</v>
      </c>
      <c r="E39" s="95">
        <f t="shared" si="7"/>
        <v>6124</v>
      </c>
      <c r="F39" s="88">
        <f>F40</f>
        <v>-6124</v>
      </c>
      <c r="G39" s="95">
        <f t="shared" si="7"/>
        <v>0</v>
      </c>
    </row>
    <row r="40" spans="1:7" ht="64.5" customHeight="1" x14ac:dyDescent="0.25">
      <c r="A40" s="10" t="s">
        <v>45</v>
      </c>
      <c r="B40" s="11" t="s">
        <v>32</v>
      </c>
      <c r="C40" s="12">
        <v>6124</v>
      </c>
      <c r="D40" s="13"/>
      <c r="E40" s="94">
        <f t="shared" si="7"/>
        <v>6124</v>
      </c>
      <c r="F40" s="90">
        <v>-6124</v>
      </c>
      <c r="G40" s="94">
        <f t="shared" si="7"/>
        <v>0</v>
      </c>
    </row>
    <row r="41" spans="1:7" s="9" customFormat="1" ht="63" customHeight="1" x14ac:dyDescent="0.25">
      <c r="A41" s="6" t="s">
        <v>44</v>
      </c>
      <c r="B41" s="7" t="s">
        <v>33</v>
      </c>
      <c r="C41" s="8">
        <f>C42+C43</f>
        <v>16500</v>
      </c>
      <c r="D41" s="4">
        <f>D42+D43</f>
        <v>1000</v>
      </c>
      <c r="E41" s="95">
        <f>C41+D41</f>
        <v>17500</v>
      </c>
      <c r="F41" s="91">
        <f>F42+F43</f>
        <v>-6252</v>
      </c>
      <c r="G41" s="95">
        <f>E41+F41</f>
        <v>11248</v>
      </c>
    </row>
    <row r="42" spans="1:7" ht="34.5" customHeight="1" x14ac:dyDescent="0.25">
      <c r="A42" s="10" t="s">
        <v>43</v>
      </c>
      <c r="B42" s="11" t="s">
        <v>34</v>
      </c>
      <c r="C42" s="12">
        <v>11000</v>
      </c>
      <c r="D42" s="13">
        <v>1000</v>
      </c>
      <c r="E42" s="94">
        <f t="shared" si="7"/>
        <v>12000</v>
      </c>
      <c r="F42" s="90">
        <v>-3877</v>
      </c>
      <c r="G42" s="94">
        <f t="shared" si="7"/>
        <v>8123</v>
      </c>
    </row>
    <row r="43" spans="1:7" ht="34.5" customHeight="1" x14ac:dyDescent="0.2">
      <c r="A43" s="10" t="s">
        <v>42</v>
      </c>
      <c r="B43" s="17" t="s">
        <v>35</v>
      </c>
      <c r="C43" s="12">
        <v>5500</v>
      </c>
      <c r="D43" s="13"/>
      <c r="E43" s="94">
        <f t="shared" si="7"/>
        <v>5500</v>
      </c>
      <c r="F43" s="90">
        <v>-2375</v>
      </c>
      <c r="G43" s="94">
        <f t="shared" si="7"/>
        <v>3125</v>
      </c>
    </row>
    <row r="44" spans="1:7" s="9" customFormat="1" ht="18.75" x14ac:dyDescent="0.25">
      <c r="A44" s="6" t="s">
        <v>41</v>
      </c>
      <c r="B44" s="7" t="s">
        <v>36</v>
      </c>
      <c r="C44" s="8">
        <v>12533</v>
      </c>
      <c r="D44" s="4">
        <v>8350</v>
      </c>
      <c r="E44" s="95">
        <f>C44+D44</f>
        <v>20883</v>
      </c>
      <c r="F44" s="91">
        <v>11400</v>
      </c>
      <c r="G44" s="95">
        <f>E44+F44</f>
        <v>32283</v>
      </c>
    </row>
    <row r="45" spans="1:7" s="9" customFormat="1" ht="18.75" x14ac:dyDescent="0.25">
      <c r="A45" s="6" t="s">
        <v>77</v>
      </c>
      <c r="B45" s="18" t="s">
        <v>38</v>
      </c>
      <c r="C45" s="8">
        <f>C49+C68+C47+C92</f>
        <v>1844685.7</v>
      </c>
      <c r="D45" s="19">
        <f>D46+D92</f>
        <v>507831.05653000006</v>
      </c>
      <c r="E45" s="20">
        <f>E46+E92</f>
        <v>2400220.9965300001</v>
      </c>
      <c r="F45" s="21">
        <f>F46+F92</f>
        <v>229072.94409</v>
      </c>
      <c r="G45" s="93">
        <f t="shared" ref="G45" si="15">G46+G92</f>
        <v>2629293.94062</v>
      </c>
    </row>
    <row r="46" spans="1:7" s="9" customFormat="1" ht="31.5" x14ac:dyDescent="0.25">
      <c r="A46" s="6" t="s">
        <v>39</v>
      </c>
      <c r="B46" s="18" t="s">
        <v>40</v>
      </c>
      <c r="C46" s="8">
        <f>C47+C49+C68+C92</f>
        <v>1844685.7</v>
      </c>
      <c r="D46" s="19">
        <f>D47+D49+D68+D88</f>
        <v>509307.55872000009</v>
      </c>
      <c r="E46" s="20">
        <f>E47+E49+E68+E88</f>
        <v>2401697.49872</v>
      </c>
      <c r="F46" s="21">
        <f>F47+F49+F68+F88</f>
        <v>229072.94409</v>
      </c>
      <c r="G46" s="93">
        <f t="shared" ref="G46" si="16">G47+G49+G68+G88</f>
        <v>2630770.4428099999</v>
      </c>
    </row>
    <row r="47" spans="1:7" s="9" customFormat="1" ht="31.5" x14ac:dyDescent="0.25">
      <c r="A47" s="6" t="s">
        <v>78</v>
      </c>
      <c r="B47" s="18" t="s">
        <v>71</v>
      </c>
      <c r="C47" s="8">
        <f>C48</f>
        <v>0</v>
      </c>
      <c r="D47" s="19">
        <f t="shared" ref="D47:G47" si="17">D48</f>
        <v>92760</v>
      </c>
      <c r="E47" s="20">
        <f t="shared" si="17"/>
        <v>92760</v>
      </c>
      <c r="F47" s="21">
        <f t="shared" si="17"/>
        <v>-40443</v>
      </c>
      <c r="G47" s="93">
        <f t="shared" si="17"/>
        <v>52317</v>
      </c>
    </row>
    <row r="48" spans="1:7" s="9" customFormat="1" ht="35.25" customHeight="1" x14ac:dyDescent="0.2">
      <c r="A48" s="22" t="s">
        <v>113</v>
      </c>
      <c r="B48" s="23" t="s">
        <v>117</v>
      </c>
      <c r="C48" s="12"/>
      <c r="D48" s="24">
        <v>92760</v>
      </c>
      <c r="E48" s="25">
        <f>C48+D48</f>
        <v>92760</v>
      </c>
      <c r="F48" s="26">
        <v>-40443</v>
      </c>
      <c r="G48" s="94">
        <f>E48+F48</f>
        <v>52317</v>
      </c>
    </row>
    <row r="49" spans="1:7" s="9" customFormat="1" ht="18.75" x14ac:dyDescent="0.25">
      <c r="A49" s="6" t="s">
        <v>79</v>
      </c>
      <c r="B49" s="18" t="s">
        <v>72</v>
      </c>
      <c r="C49" s="8">
        <f>C50+C51+C65+C66+C61+C64+C67</f>
        <v>31091</v>
      </c>
      <c r="D49" s="19">
        <f t="shared" ref="D49" si="18">D50+D51+D65+D66+D61+D64+D67</f>
        <v>143961.28872000001</v>
      </c>
      <c r="E49" s="20">
        <f>E50+E51+E65+E66+E61+E64+E67+E60</f>
        <v>231072.98871999996</v>
      </c>
      <c r="F49" s="21">
        <f>F50+F51+F65+F66+F61+F64+F67+F60+F62+F63</f>
        <v>87057.604690000007</v>
      </c>
      <c r="G49" s="93">
        <f>G50+G51+G65+G66+G61+G64+G67+G60+G62+G63</f>
        <v>318130.59341000003</v>
      </c>
    </row>
    <row r="50" spans="1:7" ht="47.25" hidden="1" x14ac:dyDescent="0.25">
      <c r="A50" s="10" t="s">
        <v>99</v>
      </c>
      <c r="B50" s="27" t="s">
        <v>73</v>
      </c>
      <c r="C50" s="12"/>
      <c r="D50" s="24"/>
      <c r="E50" s="25"/>
      <c r="F50" s="26"/>
      <c r="G50" s="94"/>
    </row>
    <row r="51" spans="1:7" ht="18.75" x14ac:dyDescent="0.2">
      <c r="A51" s="10" t="s">
        <v>82</v>
      </c>
      <c r="B51" s="28" t="s">
        <v>74</v>
      </c>
      <c r="C51" s="12">
        <f>C52+C53+C54+C55+C56+C57+C59</f>
        <v>30556.5</v>
      </c>
      <c r="D51" s="29">
        <f t="shared" ref="D51:E51" si="19">D52+D53+D54+D55+D56+D57+D59</f>
        <v>-3482.893</v>
      </c>
      <c r="E51" s="30">
        <f t="shared" si="19"/>
        <v>83094.307000000001</v>
      </c>
      <c r="F51" s="31">
        <f>F52+F53+F54+F55+F56+F57+F59+F58</f>
        <v>29375.393000000011</v>
      </c>
      <c r="G51" s="96">
        <f>G52+G53+G54+G55+G56+G57+G59+G58</f>
        <v>112469.70000000001</v>
      </c>
    </row>
    <row r="52" spans="1:7" ht="113.25" customHeight="1" x14ac:dyDescent="0.25">
      <c r="A52" s="10"/>
      <c r="B52" s="32" t="s">
        <v>118</v>
      </c>
      <c r="C52" s="33">
        <v>5892.2</v>
      </c>
      <c r="D52" s="34"/>
      <c r="E52" s="35">
        <f t="shared" ref="E52:E67" si="20">C52+D52</f>
        <v>5892.2</v>
      </c>
      <c r="F52" s="36"/>
      <c r="G52" s="97">
        <f>E52+F52</f>
        <v>5892.2</v>
      </c>
    </row>
    <row r="53" spans="1:7" x14ac:dyDescent="0.2">
      <c r="A53" s="10"/>
      <c r="B53" s="37" t="s">
        <v>119</v>
      </c>
      <c r="C53" s="33">
        <v>9053</v>
      </c>
      <c r="D53" s="34"/>
      <c r="E53" s="35">
        <f t="shared" si="20"/>
        <v>9053</v>
      </c>
      <c r="F53" s="36"/>
      <c r="G53" s="97">
        <f>E53+F53</f>
        <v>9053</v>
      </c>
    </row>
    <row r="54" spans="1:7" ht="45" customHeight="1" x14ac:dyDescent="0.2">
      <c r="A54" s="10"/>
      <c r="B54" s="37" t="s">
        <v>120</v>
      </c>
      <c r="C54" s="33">
        <v>14642.7</v>
      </c>
      <c r="D54" s="38">
        <v>-4105.2929999999997</v>
      </c>
      <c r="E54" s="35">
        <f t="shared" si="20"/>
        <v>10537.407000000001</v>
      </c>
      <c r="F54" s="36">
        <v>1810.2929999999999</v>
      </c>
      <c r="G54" s="97">
        <f t="shared" ref="G54:G67" si="21">E54+F54</f>
        <v>12347.7</v>
      </c>
    </row>
    <row r="55" spans="1:7" ht="33" customHeight="1" x14ac:dyDescent="0.2">
      <c r="A55" s="10"/>
      <c r="B55" s="37" t="s">
        <v>96</v>
      </c>
      <c r="C55" s="33">
        <v>968.6</v>
      </c>
      <c r="D55" s="39">
        <v>-968.6</v>
      </c>
      <c r="E55" s="35">
        <f t="shared" si="20"/>
        <v>0</v>
      </c>
      <c r="F55" s="36"/>
      <c r="G55" s="97">
        <f t="shared" si="21"/>
        <v>0</v>
      </c>
    </row>
    <row r="56" spans="1:7" ht="33.75" customHeight="1" x14ac:dyDescent="0.2">
      <c r="A56" s="10"/>
      <c r="B56" s="37" t="s">
        <v>121</v>
      </c>
      <c r="C56" s="33"/>
      <c r="D56" s="40"/>
      <c r="E56" s="35">
        <v>56020.7</v>
      </c>
      <c r="F56" s="36">
        <v>-56020.7</v>
      </c>
      <c r="G56" s="97">
        <f t="shared" si="21"/>
        <v>0</v>
      </c>
    </row>
    <row r="57" spans="1:7" ht="36" customHeight="1" x14ac:dyDescent="0.2">
      <c r="A57" s="10"/>
      <c r="B57" s="37" t="s">
        <v>115</v>
      </c>
      <c r="C57" s="33"/>
      <c r="D57" s="40">
        <v>0</v>
      </c>
      <c r="E57" s="35">
        <v>1591</v>
      </c>
      <c r="F57" s="36">
        <v>-1591</v>
      </c>
      <c r="G57" s="97">
        <f t="shared" si="21"/>
        <v>0</v>
      </c>
    </row>
    <row r="58" spans="1:7" ht="36" customHeight="1" x14ac:dyDescent="0.2">
      <c r="A58" s="10"/>
      <c r="B58" s="37" t="s">
        <v>122</v>
      </c>
      <c r="C58" s="33"/>
      <c r="D58" s="40"/>
      <c r="E58" s="35"/>
      <c r="F58" s="36">
        <v>75229.600000000006</v>
      </c>
      <c r="G58" s="97">
        <f t="shared" si="21"/>
        <v>75229.600000000006</v>
      </c>
    </row>
    <row r="59" spans="1:7" ht="31.5" x14ac:dyDescent="0.2">
      <c r="A59" s="10"/>
      <c r="B59" s="37" t="s">
        <v>123</v>
      </c>
      <c r="C59" s="33"/>
      <c r="D59" s="40">
        <v>1591</v>
      </c>
      <c r="E59" s="35"/>
      <c r="F59" s="36">
        <v>9947.2000000000007</v>
      </c>
      <c r="G59" s="97">
        <f t="shared" si="21"/>
        <v>9947.2000000000007</v>
      </c>
    </row>
    <row r="60" spans="1:7" ht="46.5" customHeight="1" x14ac:dyDescent="0.2">
      <c r="A60" s="41" t="s">
        <v>111</v>
      </c>
      <c r="B60" s="42" t="s">
        <v>124</v>
      </c>
      <c r="C60" s="33"/>
      <c r="D60" s="43">
        <v>56020.7</v>
      </c>
      <c r="E60" s="25"/>
      <c r="F60" s="26">
        <v>56020.7</v>
      </c>
      <c r="G60" s="94">
        <f t="shared" si="21"/>
        <v>56020.7</v>
      </c>
    </row>
    <row r="61" spans="1:7" ht="33" customHeight="1" x14ac:dyDescent="0.2">
      <c r="A61" s="10" t="s">
        <v>110</v>
      </c>
      <c r="B61" s="42" t="s">
        <v>125</v>
      </c>
      <c r="C61" s="12">
        <v>534.5</v>
      </c>
      <c r="D61" s="24"/>
      <c r="E61" s="25">
        <f t="shared" si="20"/>
        <v>534.5</v>
      </c>
      <c r="F61" s="26"/>
      <c r="G61" s="94">
        <f t="shared" si="21"/>
        <v>534.5</v>
      </c>
    </row>
    <row r="62" spans="1:7" ht="31.5" x14ac:dyDescent="0.2">
      <c r="A62" s="10" t="s">
        <v>116</v>
      </c>
      <c r="B62" s="42" t="s">
        <v>126</v>
      </c>
      <c r="C62" s="12"/>
      <c r="D62" s="44"/>
      <c r="E62" s="25"/>
      <c r="F62" s="26">
        <v>1298.6225999999999</v>
      </c>
      <c r="G62" s="94">
        <f t="shared" si="21"/>
        <v>1298.6225999999999</v>
      </c>
    </row>
    <row r="63" spans="1:7" ht="18.75" hidden="1" x14ac:dyDescent="0.2">
      <c r="A63" s="10"/>
      <c r="B63" s="42"/>
      <c r="C63" s="12"/>
      <c r="D63" s="44"/>
      <c r="E63" s="25"/>
      <c r="F63" s="26"/>
      <c r="G63" s="94">
        <f t="shared" si="21"/>
        <v>0</v>
      </c>
    </row>
    <row r="64" spans="1:7" ht="30.75" customHeight="1" x14ac:dyDescent="0.2">
      <c r="A64" s="10" t="s">
        <v>109</v>
      </c>
      <c r="B64" s="42" t="s">
        <v>127</v>
      </c>
      <c r="C64" s="12"/>
      <c r="D64" s="43">
        <v>87996.065919999994</v>
      </c>
      <c r="E64" s="25">
        <f>C64+D64</f>
        <v>87996.065919999994</v>
      </c>
      <c r="F64" s="26">
        <f>266.0721+96.81699</f>
        <v>362.88909000000001</v>
      </c>
      <c r="G64" s="94">
        <f t="shared" si="21"/>
        <v>88358.955009999991</v>
      </c>
    </row>
    <row r="65" spans="1:7" ht="15.75" customHeight="1" x14ac:dyDescent="0.2">
      <c r="A65" s="45" t="s">
        <v>98</v>
      </c>
      <c r="B65" s="46" t="s">
        <v>128</v>
      </c>
      <c r="C65" s="12"/>
      <c r="D65" s="43">
        <v>6.3158000000000003</v>
      </c>
      <c r="E65" s="47">
        <f t="shared" si="20"/>
        <v>6.3158000000000003</v>
      </c>
      <c r="F65" s="26"/>
      <c r="G65" s="94">
        <f t="shared" si="21"/>
        <v>6.3158000000000003</v>
      </c>
    </row>
    <row r="66" spans="1:7" ht="32.25" customHeight="1" x14ac:dyDescent="0.2">
      <c r="A66" s="48" t="s">
        <v>97</v>
      </c>
      <c r="B66" s="46" t="s">
        <v>129</v>
      </c>
      <c r="C66" s="12"/>
      <c r="D66" s="43">
        <v>210.5</v>
      </c>
      <c r="E66" s="25">
        <f t="shared" si="20"/>
        <v>210.5</v>
      </c>
      <c r="F66" s="26"/>
      <c r="G66" s="94">
        <f t="shared" si="21"/>
        <v>210.5</v>
      </c>
    </row>
    <row r="67" spans="1:7" ht="31.5" customHeight="1" x14ac:dyDescent="0.2">
      <c r="A67" s="48" t="s">
        <v>108</v>
      </c>
      <c r="B67" s="46" t="s">
        <v>130</v>
      </c>
      <c r="C67" s="12"/>
      <c r="D67" s="43">
        <v>59231.3</v>
      </c>
      <c r="E67" s="25">
        <f t="shared" si="20"/>
        <v>59231.3</v>
      </c>
      <c r="F67" s="26"/>
      <c r="G67" s="94">
        <f t="shared" si="21"/>
        <v>59231.3</v>
      </c>
    </row>
    <row r="68" spans="1:7" ht="21" customHeight="1" x14ac:dyDescent="0.25">
      <c r="A68" s="6" t="s">
        <v>83</v>
      </c>
      <c r="B68" s="18" t="s">
        <v>75</v>
      </c>
      <c r="C68" s="8">
        <f>C69+C70+C71+C85+C83+C84+C86+C87</f>
        <v>1813594.7</v>
      </c>
      <c r="D68" s="19">
        <f>D69+D70+D71+D85+D83+D84+D86+D87</f>
        <v>75171.610000000015</v>
      </c>
      <c r="E68" s="20">
        <f>E69+E70+E71+E85+E83+E84+E86+E87</f>
        <v>1880449.85</v>
      </c>
      <c r="F68" s="21">
        <f t="shared" ref="F68:G68" si="22">F69+F70+F71+F85+F83+F84+F86+F87</f>
        <v>182012.6</v>
      </c>
      <c r="G68" s="93">
        <f t="shared" si="22"/>
        <v>2062462.4499999997</v>
      </c>
    </row>
    <row r="69" spans="1:7" ht="30.75" customHeight="1" x14ac:dyDescent="0.25">
      <c r="A69" s="10" t="s">
        <v>84</v>
      </c>
      <c r="B69" s="27" t="s">
        <v>131</v>
      </c>
      <c r="C69" s="12">
        <v>853.7</v>
      </c>
      <c r="D69" s="49">
        <v>-10.6</v>
      </c>
      <c r="E69" s="25">
        <f>C69+D69</f>
        <v>843.1</v>
      </c>
      <c r="F69" s="26">
        <v>-26</v>
      </c>
      <c r="G69" s="94">
        <f>E69+F69</f>
        <v>817.1</v>
      </c>
    </row>
    <row r="70" spans="1:7" ht="31.5" x14ac:dyDescent="0.25">
      <c r="A70" s="10" t="s">
        <v>85</v>
      </c>
      <c r="B70" s="27" t="s">
        <v>132</v>
      </c>
      <c r="C70" s="12">
        <v>59000</v>
      </c>
      <c r="D70" s="50">
        <v>25870</v>
      </c>
      <c r="E70" s="25">
        <f t="shared" ref="E70" si="23">C70+D70</f>
        <v>84870</v>
      </c>
      <c r="F70" s="26">
        <f>13000-4735</f>
        <v>8265</v>
      </c>
      <c r="G70" s="94">
        <f>E70+F70</f>
        <v>93135</v>
      </c>
    </row>
    <row r="71" spans="1:7" ht="21" customHeight="1" x14ac:dyDescent="0.2">
      <c r="A71" s="10" t="s">
        <v>91</v>
      </c>
      <c r="B71" s="51" t="s">
        <v>76</v>
      </c>
      <c r="C71" s="12">
        <f>C72+C75+C76+C77+C78+C79+C80+C81+C82</f>
        <v>1445506.5999999999</v>
      </c>
      <c r="D71" s="52">
        <f t="shared" ref="D71" si="24">D72+D75+D76+D77+D78+D79+D80+D81+D82</f>
        <v>41742.400000000001</v>
      </c>
      <c r="E71" s="30">
        <f>E72+E75+E76+E77+E78+E79+E80+E81+E82</f>
        <v>1487249</v>
      </c>
      <c r="F71" s="31">
        <f t="shared" ref="F71:G71" si="25">F72+F75+F76+F77+F78+F79+F80+F81+F82</f>
        <v>187762.4</v>
      </c>
      <c r="G71" s="96">
        <f t="shared" si="25"/>
        <v>1675011.3999999997</v>
      </c>
    </row>
    <row r="72" spans="1:7" ht="141.75" x14ac:dyDescent="0.2">
      <c r="A72" s="53"/>
      <c r="B72" s="54" t="s">
        <v>80</v>
      </c>
      <c r="C72" s="33">
        <f>C73+C74</f>
        <v>1296568.6000000001</v>
      </c>
      <c r="D72" s="55">
        <f>D73+D74</f>
        <v>40000</v>
      </c>
      <c r="E72" s="56">
        <f>E73+E74</f>
        <v>1336568.6000000001</v>
      </c>
      <c r="F72" s="57">
        <f t="shared" ref="F72:G72" si="26">F73+F74</f>
        <v>198567.3</v>
      </c>
      <c r="G72" s="98">
        <f t="shared" si="26"/>
        <v>1535135.9</v>
      </c>
    </row>
    <row r="73" spans="1:7" x14ac:dyDescent="0.2">
      <c r="A73" s="53"/>
      <c r="B73" s="58" t="s">
        <v>133</v>
      </c>
      <c r="C73" s="33">
        <v>871444.6</v>
      </c>
      <c r="D73" s="59">
        <v>18801</v>
      </c>
      <c r="E73" s="35">
        <f t="shared" ref="E73:E81" si="27">C73+D73</f>
        <v>890245.6</v>
      </c>
      <c r="F73" s="60">
        <f>8000+9337.2+41388.387+38369.613</f>
        <v>97095.2</v>
      </c>
      <c r="G73" s="99">
        <f>E73+F73</f>
        <v>987340.79999999993</v>
      </c>
    </row>
    <row r="74" spans="1:7" x14ac:dyDescent="0.2">
      <c r="A74" s="53"/>
      <c r="B74" s="61" t="s">
        <v>134</v>
      </c>
      <c r="C74" s="33">
        <v>425124</v>
      </c>
      <c r="D74" s="59">
        <v>21199</v>
      </c>
      <c r="E74" s="35">
        <f t="shared" si="27"/>
        <v>446323</v>
      </c>
      <c r="F74" s="60">
        <f>20697.6+43845.405+36929.095</f>
        <v>101472.1</v>
      </c>
      <c r="G74" s="99">
        <f t="shared" ref="G74:G87" si="28">E74+F74</f>
        <v>547795.1</v>
      </c>
    </row>
    <row r="75" spans="1:7" ht="31.5" x14ac:dyDescent="0.2">
      <c r="A75" s="53"/>
      <c r="B75" s="37" t="s">
        <v>135</v>
      </c>
      <c r="C75" s="33">
        <v>59605.3</v>
      </c>
      <c r="D75" s="50"/>
      <c r="E75" s="35">
        <f t="shared" si="27"/>
        <v>59605.3</v>
      </c>
      <c r="F75" s="60">
        <v>-2500</v>
      </c>
      <c r="G75" s="99">
        <f t="shared" si="28"/>
        <v>57105.3</v>
      </c>
    </row>
    <row r="76" spans="1:7" ht="31.5" x14ac:dyDescent="0.2">
      <c r="A76" s="53"/>
      <c r="B76" s="37" t="s">
        <v>136</v>
      </c>
      <c r="C76" s="33">
        <v>30696.7</v>
      </c>
      <c r="D76" s="50"/>
      <c r="E76" s="35">
        <f t="shared" si="27"/>
        <v>30696.7</v>
      </c>
      <c r="F76" s="60">
        <v>-2040</v>
      </c>
      <c r="G76" s="99">
        <f t="shared" si="28"/>
        <v>28656.7</v>
      </c>
    </row>
    <row r="77" spans="1:7" ht="50.25" customHeight="1" x14ac:dyDescent="0.2">
      <c r="A77" s="53"/>
      <c r="B77" s="37" t="s">
        <v>137</v>
      </c>
      <c r="C77" s="33">
        <v>10742.4</v>
      </c>
      <c r="D77" s="50">
        <v>773.8</v>
      </c>
      <c r="E77" s="35">
        <f t="shared" si="27"/>
        <v>11516.199999999999</v>
      </c>
      <c r="F77" s="60">
        <f>1504.6+322.7</f>
        <v>1827.3</v>
      </c>
      <c r="G77" s="99">
        <f t="shared" si="28"/>
        <v>13343.499999999998</v>
      </c>
    </row>
    <row r="78" spans="1:7" ht="31.5" x14ac:dyDescent="0.2">
      <c r="A78" s="53"/>
      <c r="B78" s="61" t="s">
        <v>150</v>
      </c>
      <c r="C78" s="33">
        <v>1383.2</v>
      </c>
      <c r="D78" s="50"/>
      <c r="E78" s="35">
        <f t="shared" si="27"/>
        <v>1383.2</v>
      </c>
      <c r="F78" s="60"/>
      <c r="G78" s="99">
        <f t="shared" si="28"/>
        <v>1383.2</v>
      </c>
    </row>
    <row r="79" spans="1:7" ht="35.25" customHeight="1" x14ac:dyDescent="0.2">
      <c r="A79" s="53"/>
      <c r="B79" s="61" t="s">
        <v>149</v>
      </c>
      <c r="C79" s="33">
        <v>437.2</v>
      </c>
      <c r="D79" s="50"/>
      <c r="E79" s="35">
        <f t="shared" si="27"/>
        <v>437.2</v>
      </c>
      <c r="F79" s="60"/>
      <c r="G79" s="99">
        <f t="shared" si="28"/>
        <v>437.2</v>
      </c>
    </row>
    <row r="80" spans="1:7" ht="31.5" x14ac:dyDescent="0.25">
      <c r="A80" s="53"/>
      <c r="B80" s="32" t="s">
        <v>148</v>
      </c>
      <c r="C80" s="33">
        <v>441.7</v>
      </c>
      <c r="D80" s="50"/>
      <c r="E80" s="35">
        <f t="shared" si="27"/>
        <v>441.7</v>
      </c>
      <c r="F80" s="60"/>
      <c r="G80" s="99">
        <f t="shared" si="28"/>
        <v>441.7</v>
      </c>
    </row>
    <row r="81" spans="1:7" ht="63" customHeight="1" x14ac:dyDescent="0.25">
      <c r="A81" s="10"/>
      <c r="B81" s="32" t="s">
        <v>147</v>
      </c>
      <c r="C81" s="33">
        <v>45631.5</v>
      </c>
      <c r="D81" s="50"/>
      <c r="E81" s="35">
        <f t="shared" si="27"/>
        <v>45631.5</v>
      </c>
      <c r="F81" s="60">
        <v>-8257.2999999999993</v>
      </c>
      <c r="G81" s="99">
        <f>E81+F81</f>
        <v>37374.199999999997</v>
      </c>
    </row>
    <row r="82" spans="1:7" ht="31.5" x14ac:dyDescent="0.25">
      <c r="A82" s="10"/>
      <c r="B82" s="32" t="s">
        <v>146</v>
      </c>
      <c r="C82" s="33"/>
      <c r="D82" s="50">
        <v>968.6</v>
      </c>
      <c r="E82" s="35">
        <f>C82+D82</f>
        <v>968.6</v>
      </c>
      <c r="F82" s="60">
        <v>165.1</v>
      </c>
      <c r="G82" s="99">
        <f t="shared" si="28"/>
        <v>1133.7</v>
      </c>
    </row>
    <row r="83" spans="1:7" ht="31.5" x14ac:dyDescent="0.2">
      <c r="A83" s="10" t="s">
        <v>86</v>
      </c>
      <c r="B83" s="42" t="s">
        <v>145</v>
      </c>
      <c r="C83" s="12">
        <v>74.400000000000006</v>
      </c>
      <c r="D83" s="50"/>
      <c r="E83" s="25">
        <f t="shared" ref="E83:E91" si="29">C83+D83</f>
        <v>74.400000000000006</v>
      </c>
      <c r="F83" s="26"/>
      <c r="G83" s="94">
        <f t="shared" si="28"/>
        <v>74.400000000000006</v>
      </c>
    </row>
    <row r="84" spans="1:7" ht="31.5" x14ac:dyDescent="0.25">
      <c r="A84" s="10" t="s">
        <v>87</v>
      </c>
      <c r="B84" s="27" t="s">
        <v>144</v>
      </c>
      <c r="C84" s="62">
        <v>70919.3</v>
      </c>
      <c r="D84" s="50">
        <v>8316.4599999999991</v>
      </c>
      <c r="E84" s="25">
        <v>70919.3</v>
      </c>
      <c r="F84" s="26">
        <f>8316.46+2564.24</f>
        <v>10880.699999999999</v>
      </c>
      <c r="G84" s="94">
        <f t="shared" si="28"/>
        <v>81800</v>
      </c>
    </row>
    <row r="85" spans="1:7" ht="90.75" customHeight="1" x14ac:dyDescent="0.2">
      <c r="A85" s="10" t="s">
        <v>88</v>
      </c>
      <c r="B85" s="63" t="s">
        <v>143</v>
      </c>
      <c r="C85" s="12">
        <v>174855.3</v>
      </c>
      <c r="D85" s="50"/>
      <c r="E85" s="25">
        <f t="shared" si="29"/>
        <v>174855.3</v>
      </c>
      <c r="F85" s="26">
        <v>-26855</v>
      </c>
      <c r="G85" s="94">
        <f t="shared" si="28"/>
        <v>148000.29999999999</v>
      </c>
    </row>
    <row r="86" spans="1:7" ht="47.25" x14ac:dyDescent="0.25">
      <c r="A86" s="13" t="s">
        <v>89</v>
      </c>
      <c r="B86" s="64" t="s">
        <v>142</v>
      </c>
      <c r="C86" s="65">
        <v>62383.1</v>
      </c>
      <c r="D86" s="49">
        <f>-979</f>
        <v>-979</v>
      </c>
      <c r="E86" s="25">
        <f t="shared" si="29"/>
        <v>61404.1</v>
      </c>
      <c r="F86" s="26">
        <f>-4744+6531.8</f>
        <v>1787.8000000000002</v>
      </c>
      <c r="G86" s="94">
        <f t="shared" si="28"/>
        <v>63191.9</v>
      </c>
    </row>
    <row r="87" spans="1:7" ht="31.5" x14ac:dyDescent="0.25">
      <c r="A87" s="13" t="s">
        <v>90</v>
      </c>
      <c r="B87" s="64" t="s">
        <v>141</v>
      </c>
      <c r="C87" s="66">
        <v>2.2999999999999998</v>
      </c>
      <c r="D87" s="50">
        <f>232.35</f>
        <v>232.35</v>
      </c>
      <c r="E87" s="25">
        <f t="shared" si="29"/>
        <v>234.65</v>
      </c>
      <c r="F87" s="26">
        <v>197.7</v>
      </c>
      <c r="G87" s="94">
        <f t="shared" si="28"/>
        <v>432.35</v>
      </c>
    </row>
    <row r="88" spans="1:7" ht="18.75" x14ac:dyDescent="0.25">
      <c r="A88" s="13"/>
      <c r="B88" s="67" t="s">
        <v>105</v>
      </c>
      <c r="C88" s="68">
        <f>C89+C90+C91</f>
        <v>0</v>
      </c>
      <c r="D88" s="69">
        <f t="shared" ref="D88:G88" si="30">D89+D90+D91</f>
        <v>197414.66</v>
      </c>
      <c r="E88" s="70">
        <f t="shared" si="30"/>
        <v>197414.66</v>
      </c>
      <c r="F88" s="71">
        <f t="shared" si="30"/>
        <v>445.73939999999999</v>
      </c>
      <c r="G88" s="95">
        <f t="shared" si="30"/>
        <v>197860.39939999999</v>
      </c>
    </row>
    <row r="89" spans="1:7" ht="47.25" x14ac:dyDescent="0.25">
      <c r="A89" s="13" t="s">
        <v>114</v>
      </c>
      <c r="B89" s="72" t="s">
        <v>140</v>
      </c>
      <c r="C89" s="66"/>
      <c r="D89" s="43">
        <v>8364.66</v>
      </c>
      <c r="E89" s="25">
        <f t="shared" si="29"/>
        <v>8364.66</v>
      </c>
      <c r="F89" s="26"/>
      <c r="G89" s="94">
        <f>E89+F89</f>
        <v>8364.66</v>
      </c>
    </row>
    <row r="90" spans="1:7" ht="51" customHeight="1" x14ac:dyDescent="0.25">
      <c r="A90" s="13" t="s">
        <v>106</v>
      </c>
      <c r="B90" s="72" t="s">
        <v>138</v>
      </c>
      <c r="C90" s="66"/>
      <c r="D90" s="43">
        <v>189000</v>
      </c>
      <c r="E90" s="25">
        <f t="shared" si="29"/>
        <v>189000</v>
      </c>
      <c r="F90" s="26">
        <v>445.73939999999999</v>
      </c>
      <c r="G90" s="94">
        <f t="shared" ref="G90:G91" si="31">E90+F90</f>
        <v>189445.73939999999</v>
      </c>
    </row>
    <row r="91" spans="1:7" ht="18.75" x14ac:dyDescent="0.25">
      <c r="A91" s="13" t="s">
        <v>107</v>
      </c>
      <c r="B91" s="72" t="s">
        <v>139</v>
      </c>
      <c r="C91" s="66"/>
      <c r="D91" s="43">
        <v>50</v>
      </c>
      <c r="E91" s="25">
        <f t="shared" si="29"/>
        <v>50</v>
      </c>
      <c r="F91" s="26"/>
      <c r="G91" s="94">
        <f t="shared" si="31"/>
        <v>50</v>
      </c>
    </row>
    <row r="92" spans="1:7" ht="31.5" customHeight="1" x14ac:dyDescent="0.2">
      <c r="A92" s="73" t="s">
        <v>104</v>
      </c>
      <c r="B92" s="74" t="s">
        <v>95</v>
      </c>
      <c r="C92" s="75">
        <f>C93+C94</f>
        <v>0</v>
      </c>
      <c r="D92" s="76">
        <f t="shared" ref="D92:G92" si="32">D93+D94</f>
        <v>-1476.5021899999999</v>
      </c>
      <c r="E92" s="77">
        <f t="shared" si="32"/>
        <v>-1476.5021899999999</v>
      </c>
      <c r="F92" s="78">
        <f t="shared" si="32"/>
        <v>0</v>
      </c>
      <c r="G92" s="100">
        <f t="shared" si="32"/>
        <v>-1476.5021899999999</v>
      </c>
    </row>
    <row r="93" spans="1:7" ht="31.5" customHeight="1" x14ac:dyDescent="0.25">
      <c r="A93" s="79" t="s">
        <v>101</v>
      </c>
      <c r="B93" s="80" t="s">
        <v>100</v>
      </c>
      <c r="C93" s="75"/>
      <c r="D93" s="49">
        <v>-9.6790400000000005</v>
      </c>
      <c r="E93" s="81">
        <f>C93+D93</f>
        <v>-9.6790400000000005</v>
      </c>
      <c r="F93" s="26"/>
      <c r="G93" s="94">
        <f>E93+F93</f>
        <v>-9.6790400000000005</v>
      </c>
    </row>
    <row r="94" spans="1:7" ht="33" customHeight="1" x14ac:dyDescent="0.2">
      <c r="A94" s="73" t="s">
        <v>103</v>
      </c>
      <c r="B94" s="82" t="s">
        <v>102</v>
      </c>
      <c r="C94" s="83"/>
      <c r="D94" s="49">
        <v>-1466.8231499999999</v>
      </c>
      <c r="E94" s="81">
        <f>C94+D94</f>
        <v>-1466.8231499999999</v>
      </c>
      <c r="F94" s="26"/>
      <c r="G94" s="94">
        <f>E94+F94</f>
        <v>-1466.8231499999999</v>
      </c>
    </row>
    <row r="95" spans="1:7" ht="15.75" customHeight="1" x14ac:dyDescent="0.2">
      <c r="A95" s="13"/>
      <c r="B95" s="84" t="s">
        <v>81</v>
      </c>
      <c r="C95" s="85">
        <f>C45+C12</f>
        <v>2677030.7000000002</v>
      </c>
      <c r="D95" s="69">
        <f>D45+D12</f>
        <v>527831.05653000006</v>
      </c>
      <c r="E95" s="70">
        <f>E45+E12</f>
        <v>3252565.9965300001</v>
      </c>
      <c r="F95" s="71">
        <f>F45+F12</f>
        <v>219072.94409</v>
      </c>
      <c r="G95" s="95">
        <f>G45+G12</f>
        <v>3471638.94062</v>
      </c>
    </row>
  </sheetData>
  <mergeCells count="9">
    <mergeCell ref="A9:G9"/>
    <mergeCell ref="A10:G10"/>
    <mergeCell ref="A1:G1"/>
    <mergeCell ref="A2:G2"/>
    <mergeCell ref="A3:G3"/>
    <mergeCell ref="A4:G4"/>
    <mergeCell ref="A5:G5"/>
    <mergeCell ref="A6:G6"/>
    <mergeCell ref="A7:G7"/>
  </mergeCells>
  <pageMargins left="0.47244094488188981" right="0.15748031496062992" top="0.59055118110236227" bottom="0.35433070866141736" header="0.39370078740157483" footer="0.31496062992125984"/>
  <pageSetup paperSize="9" scale="74" fitToHeight="0" orientation="portrait" r:id="rId1"/>
  <rowBreaks count="2" manualBreakCount="2">
    <brk id="38" max="6" man="1"/>
    <brk id="6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3 к ут. декабрь</vt:lpstr>
      <vt:lpstr>'Приложение 3 к ут. декабрь'!Заголовки_для_печати</vt:lpstr>
      <vt:lpstr>'Приложение 3 к ут. декабрь'!Область_печати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Майдыр СЗ</dc:creator>
  <cp:lastModifiedBy>Пользователь</cp:lastModifiedBy>
  <cp:lastPrinted>2019-12-25T05:49:50Z</cp:lastPrinted>
  <dcterms:created xsi:type="dcterms:W3CDTF">2017-11-11T01:56:54Z</dcterms:created>
  <dcterms:modified xsi:type="dcterms:W3CDTF">2020-01-13T02:29:34Z</dcterms:modified>
</cp:coreProperties>
</file>