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АТЕРИАЛЫ СЕССИИ\5 созыва Решения\19-ая внеочередная сессия от 30.03.2020г\19-ая внеочередная сессия\"/>
    </mc:Choice>
  </mc:AlternateContent>
  <bookViews>
    <workbookView xWindow="0" yWindow="0" windowWidth="19200" windowHeight="11010"/>
  </bookViews>
  <sheets>
    <sheet name="пр. 3 доходы 2020" sheetId="1" r:id="rId1"/>
  </sheets>
  <definedNames>
    <definedName name="_xlnm.Print_Titles" localSheetId="0">'пр. 3 доходы 2020'!$10:$10</definedName>
    <definedName name="_xlnm.Print_Area" localSheetId="0">'пр. 3 доходы 2020'!$A$1:$E$100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9" i="1" l="1"/>
  <c r="C49" i="1"/>
  <c r="D51" i="1"/>
  <c r="C51" i="1"/>
  <c r="E59" i="1"/>
  <c r="D59" i="1"/>
  <c r="E61" i="1" l="1"/>
  <c r="D91" i="1" l="1"/>
  <c r="E91" i="1"/>
  <c r="C91" i="1"/>
  <c r="D67" i="1"/>
  <c r="E67" i="1"/>
  <c r="C67" i="1"/>
  <c r="D70" i="1"/>
  <c r="E70" i="1"/>
  <c r="C70" i="1"/>
  <c r="E93" i="1"/>
  <c r="E94" i="1"/>
  <c r="E65" i="1"/>
  <c r="E83" i="1"/>
  <c r="E88" i="1"/>
  <c r="E84" i="1"/>
  <c r="D99" i="1"/>
  <c r="E99" i="1"/>
  <c r="E97" i="1"/>
  <c r="E98" i="1"/>
  <c r="E96" i="1"/>
  <c r="D95" i="1"/>
  <c r="E85" i="1"/>
  <c r="E86" i="1"/>
  <c r="E87" i="1"/>
  <c r="E89" i="1"/>
  <c r="E90" i="1"/>
  <c r="E75" i="1"/>
  <c r="E76" i="1"/>
  <c r="E77" i="1"/>
  <c r="E78" i="1"/>
  <c r="E79" i="1"/>
  <c r="E80" i="1"/>
  <c r="E81" i="1"/>
  <c r="E82" i="1"/>
  <c r="E74" i="1"/>
  <c r="E73" i="1"/>
  <c r="E72" i="1"/>
  <c r="D71" i="1"/>
  <c r="E69" i="1"/>
  <c r="E68" i="1"/>
  <c r="E62" i="1"/>
  <c r="E63" i="1"/>
  <c r="E64" i="1"/>
  <c r="E66" i="1"/>
  <c r="E60" i="1"/>
  <c r="E53" i="1"/>
  <c r="E54" i="1"/>
  <c r="E55" i="1"/>
  <c r="E51" i="1" s="1"/>
  <c r="E49" i="1" s="1"/>
  <c r="E56" i="1"/>
  <c r="E57" i="1"/>
  <c r="E58" i="1"/>
  <c r="E52" i="1"/>
  <c r="E48" i="1"/>
  <c r="E47" i="1" s="1"/>
  <c r="D47" i="1"/>
  <c r="E43" i="1"/>
  <c r="E42" i="1"/>
  <c r="E41" i="1"/>
  <c r="D40" i="1"/>
  <c r="E39" i="1"/>
  <c r="E38" i="1" s="1"/>
  <c r="D38" i="1"/>
  <c r="D37" i="1" s="1"/>
  <c r="E35" i="1"/>
  <c r="E34" i="1" s="1"/>
  <c r="D34" i="1"/>
  <c r="D32" i="1"/>
  <c r="E31" i="1"/>
  <c r="E30" i="1" s="1"/>
  <c r="D30" i="1"/>
  <c r="E29" i="1"/>
  <c r="E28" i="1"/>
  <c r="E27" i="1" s="1"/>
  <c r="D27" i="1"/>
  <c r="D26" i="1"/>
  <c r="E24" i="1"/>
  <c r="E23" i="1"/>
  <c r="E22" i="1"/>
  <c r="D21" i="1"/>
  <c r="E19" i="1"/>
  <c r="E20" i="1"/>
  <c r="E18" i="1"/>
  <c r="D17" i="1"/>
  <c r="E16" i="1"/>
  <c r="E15" i="1" s="1"/>
  <c r="E14" i="1"/>
  <c r="D15" i="1"/>
  <c r="D13" i="1"/>
  <c r="D12" i="1" s="1"/>
  <c r="E13" i="1"/>
  <c r="E21" i="1" l="1"/>
  <c r="E40" i="1"/>
  <c r="E71" i="1"/>
  <c r="D46" i="1"/>
  <c r="D45" i="1" s="1"/>
  <c r="D100" i="1" s="1"/>
  <c r="E17" i="1"/>
  <c r="E12" i="1" s="1"/>
  <c r="E95" i="1"/>
  <c r="E37" i="1"/>
  <c r="D25" i="1"/>
  <c r="D11" i="1"/>
  <c r="C95" i="1"/>
  <c r="E46" i="1" l="1"/>
  <c r="C13" i="1"/>
  <c r="C15" i="1"/>
  <c r="C17" i="1"/>
  <c r="C21" i="1"/>
  <c r="C27" i="1"/>
  <c r="C30" i="1"/>
  <c r="C33" i="1"/>
  <c r="C34" i="1"/>
  <c r="C38" i="1"/>
  <c r="C40" i="1"/>
  <c r="C47" i="1"/>
  <c r="C71" i="1"/>
  <c r="C46" i="1" s="1"/>
  <c r="C45" i="1" s="1"/>
  <c r="C100" i="1" s="1"/>
  <c r="E45" i="1" l="1"/>
  <c r="C37" i="1"/>
  <c r="C11" i="1" s="1"/>
  <c r="C12" i="1"/>
  <c r="C32" i="1"/>
  <c r="E33" i="1"/>
  <c r="E32" i="1" s="1"/>
  <c r="E26" i="1" s="1"/>
  <c r="C26" i="1"/>
  <c r="E25" i="1" l="1"/>
  <c r="E11" i="1"/>
  <c r="E100" i="1" s="1"/>
  <c r="C25" i="1"/>
</calcChain>
</file>

<file path=xl/sharedStrings.xml><?xml version="1.0" encoding="utf-8"?>
<sst xmlns="http://schemas.openxmlformats.org/spreadsheetml/2006/main" count="167" uniqueCount="166">
  <si>
    <t>Всего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</si>
  <si>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</si>
  <si>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ВОЗВРАТ ОСТАТКОВ СУБСИДИЙ, СУБВЕНЦИЙ И ИНЫХ МЕЖБЮДЖЕТНЫХ СРЕДСТВ, ИМЕЮЩИХ ЦЕЛЕВОЕ НАЗНАЧЕНИЕ ПРОШЛЫХ ЛЕТ</t>
  </si>
  <si>
    <t xml:space="preserve">Межбюджетные трансферты на реализацию мероприятий в рамках государственной программы республики Тыва "Реализация государственной национальной политики Российской Федерации в Республике Тыва </t>
  </si>
  <si>
    <t>2 02 49999 04 0000 150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</si>
  <si>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</si>
  <si>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000 2 02 45393 04 0000 150</t>
  </si>
  <si>
    <t xml:space="preserve">Прочие межбюджетные трансферты, передаваемые бюджетам городских округов </t>
  </si>
  <si>
    <t>ИНЫЕ МЕЖБЮДЖЕТНЫЕ ТРАНСФЕРТЫ</t>
  </si>
  <si>
    <t>Субвенции бюджетам городских округов на компенсацию отдельным категориям граждан оплаты взноса на капитальный ремонт общего имущества в многоквартирном доме</t>
  </si>
  <si>
    <t>000 2 02 35462 04 0000 150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</si>
  <si>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</si>
  <si>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000 2 02 35573 04 0000 150</t>
  </si>
  <si>
    <t>Субвенции бюджетам городских округов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</t>
  </si>
  <si>
    <t>000 2 02 35380 04 0000 150</t>
  </si>
  <si>
    <t>Субвенции бюджетам городских округов на оплату жилищно-коммунальных услуг отдельным категориям граждан</t>
  </si>
  <si>
    <t>000 2 02 35250 04 0000 150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</si>
  <si>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</si>
  <si>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000 2 02 35120 04 0000 150</t>
  </si>
  <si>
    <t>Субвенции на организацию отдыха и оздоровления детей</t>
  </si>
  <si>
    <t>Субвенции на обеспечение равной доступности услуг общественного транспорта для отдельных категорий граждан</t>
  </si>
  <si>
    <t>Субвенции на реализацию полномочий по назначению и выплате компенсации части родительской платы за содержание ребенка в государственных, муниципальных образовательных организациях, реализующих основную общеобразовательную программу дошкольного образования</t>
  </si>
  <si>
    <t>Субвенции на осуществление государственных полномочий по созданию, организации и обеспечению деятельности административных комиссий</t>
  </si>
  <si>
    <t>Субвенции на осуществление переданных полномочий по образованию и организации деятельности комиссий по делам несовершеннолетних</t>
  </si>
  <si>
    <t>Субвенции на реализацию Закона республики Тыва "О погребении и похоронном деле в Республике Тыва"</t>
  </si>
  <si>
    <t>Субвенции на обеспечение выполнения передаваемых государственных полномочий в соответствии с действующим законодательством по расчету предоставления гражданам субсидий на оплату жилого помещения и коммунальных услуг</t>
  </si>
  <si>
    <t>Субвенции на реализацию полномочий по назначению и выплате ежемесячного пособия на ребенка</t>
  </si>
  <si>
    <t>Субвенции на реализацию Закона Республики Тыва "О мерах социальной поддержки ветеранов труда и тружеников тыла "</t>
  </si>
  <si>
    <t xml:space="preserve">               дошкольные образовательные учреждения</t>
  </si>
  <si>
    <t xml:space="preserve">           общие образовательные учреждения</t>
  </si>
  <si>
    <t>Субвенции на реализацию Закона РТ «О предоставлении субвенций местным бюджетам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муниицпальных общеобразовательных организациях, обеспчение дополнительного образования детей в муниципальных обрщеобразовательных организациях»  в том числе:</t>
  </si>
  <si>
    <t>Субвенции бюджетам городских округов на выполнение передаваемых полномочий субъектов Российской Федерации</t>
  </si>
  <si>
    <t>000 2 02 30024 04 0000 150</t>
  </si>
  <si>
    <t>Субвенции бюджетам городских округов на предоставление гражданам субсидий на оплату жилого помещения и коммунальных услуг</t>
  </si>
  <si>
    <t>000  2 02 30022 04 0000 150</t>
  </si>
  <si>
    <t>Субвенции бюджетам городских округов на обеспечение мер социальной поддержки реабилитированных лиц и лиц, признанных пострадавшими от политических репрессий</t>
  </si>
  <si>
    <t>000 2 02 30013 04 0000 150</t>
  </si>
  <si>
    <t>Субвенции бюджетам  муниципальных образований</t>
  </si>
  <si>
    <t>000 2 02 300000 00 0000 000</t>
  </si>
  <si>
    <t>Субсидии бюджетам городских округов на реализацию программ формирования современной городской среды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</si>
  <si>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до 300 тысяч человек</t>
  </si>
  <si>
    <t>000 2 02 25466 04 0000 150</t>
  </si>
  <si>
    <t>Субсидии бюджетам городских округов на поддержку отрасли культуры</t>
  </si>
  <si>
    <t>000 2 02 25519 04 0000 150</t>
  </si>
  <si>
    <t>Субсидии бюджетам городских округов на реализацию мероприятий по обеспечению жильем молодых семей</t>
  </si>
  <si>
    <t>000 2 02 25497 04 0000 150</t>
  </si>
  <si>
    <t>Субсидии бюджетам городских округов на реализацию мероприятий государственной программы Республики Тыва" Доступная среда на 2016 - 2020 годы"</t>
  </si>
  <si>
    <t>000 2 02 2502704 0000 150</t>
  </si>
  <si>
    <t>Субсидии на обеспечение специализированной коммунальной техникой предприятий жилищно-коммунального комплекса Республики Тыва</t>
  </si>
  <si>
    <t>Субсидии на капитальный ремонт и ремонт автомобильных дорог общего пользования населенных пунктов за счет средств Дорожного фонда Республики Тыва</t>
  </si>
  <si>
    <t>Субсидии на реализацию мероприятий, направленных на развитие автомобильного транспорта</t>
  </si>
  <si>
    <t>Субсидии бюджетам городских округов на обеспечение мероприятий по переселению граждан из аварийного жилищного фонда с учетом необходимости развития малоэтажного жилищного строительства за счет средств республиканского бюджета</t>
  </si>
  <si>
    <t xml:space="preserve"> Субсидии на возмещение убытков, связанных с применением государственных регулируемых цен на электрическую энергию, тепловую энергию и водоснабжение, вырабатываемыми муниципальными организациями коммунального комплекса, понесенных в процессе выработки и (или) транспортировки энергоресурсов и воды, в том числе вследствие проведения мероприятий в области энергосбережения и повышения энергетической эффективности, в рамках подпрограммы "Энергосбережение и повышение энергетической эффективности в Республике Тыва "</t>
  </si>
  <si>
    <t xml:space="preserve">Прочие субсидии </t>
  </si>
  <si>
    <t>000 2 02 29999 04 0000 150</t>
  </si>
  <si>
    <t>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</si>
  <si>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 xml:space="preserve"> 2 02 20041 04 0000 150</t>
  </si>
  <si>
    <t>Субсидии бюджетам  муниципальных образований</t>
  </si>
  <si>
    <t xml:space="preserve"> 000 2 02 20000 00 0000 000</t>
  </si>
  <si>
    <t>Дотации бюджетам городских округов на поддержку мер по обеспечению сбалансированности бюджетов</t>
  </si>
  <si>
    <t>000 2 02 15004 00 0000 150</t>
  </si>
  <si>
    <t>Дотации бюджетам субъектов Российской Федерации и муниципальных образований</t>
  </si>
  <si>
    <t xml:space="preserve"> 000 2 02 10000 00 0000 000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</si>
  <si>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</si>
  <si>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</si>
  <si>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БЕЗВОЗМЕЗДНЫЕ ПОСТУПЛЕНИЯ</t>
  </si>
  <si>
    <t>ШТРАФЫ, САНКЦИИ, ВОЗМЕЩЕНИЕ УЩЕРБА</t>
  </si>
  <si>
    <t>00011600000000000000</t>
  </si>
  <si>
    <t>Доходы от продажи земельных участков, нахоящихся в муниципальногй собственности</t>
  </si>
  <si>
    <t>00011406024040000400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</si>
  <si>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</si>
  <si>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>00011406012040000430</t>
  </si>
  <si>
    <t>Доходы от продажи земельных участков, находящихся в в государственной и муниципальной собственности (за исключением земельных участков автономных учреждений, а также земельных участков государственных и муниципальных предприятий, в том числе казенных)</t>
  </si>
  <si>
    <t>00011406000000000000</t>
  </si>
  <si>
    <t>Доходы от реализации иного имущества, находящегося в собственности городских округов ( за исключением имущества в муниципальных бюджетных и автономных учреждений, а также имущества муниципальных унитарных предприятий, в т.ч. казенных), в части реализации основных средств по указанному имуществу</t>
  </si>
  <si>
    <t>00011402043040000410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</si>
  <si>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</si>
  <si>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00011402000000000000</t>
  </si>
  <si>
    <t>ДОХОДЫ ОТ ПРОДАЖИ МАТЕРИАЛЬНЫХ И НЕМАТЕРИАЛЬНЫХ АКТИВОВ</t>
  </si>
  <si>
    <t>00011400000000000000</t>
  </si>
  <si>
    <t>ДОХОДЫ ОТ ОКАЗАНИЯ ПЛАТНЫХ УСЛУГ (РАБОТ) И КОМПЕНСАЦИИ ЗАТРАТ ГОСУДАРСТВА</t>
  </si>
  <si>
    <t>00011300000000000000</t>
  </si>
  <si>
    <t>Плата за негативное воздействие на окружающую среду</t>
  </si>
  <si>
    <t>00011201000000000000</t>
  </si>
  <si>
    <t>ПЛАТЕЖИ ПРИ ПОЛЬЗОВАНИИ ПРИРОДНЫМИ РЕСУРСАМИ</t>
  </si>
  <si>
    <t>00011200000000000000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</si>
  <si>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</si>
  <si>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</si>
  <si>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</si>
  <si>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00011109000000000000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</si>
  <si>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</si>
  <si>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00011107014040000120</t>
  </si>
  <si>
    <t>Платежи от государственных и муниципальных унитарных предприятий</t>
  </si>
  <si>
    <t>00011107000000000000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</si>
  <si>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</si>
  <si>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00011105024040000120</t>
  </si>
  <si>
    <t>Доходы, получаемые  в  виде  арендной  платы  за земельные участки, государственная собственность  на  которые  не  разграничена, и которые   расположены   в   границах   городских округов, а также средства от продажи  права  на заключение договоров аренды указанных  земельных участков</t>
  </si>
  <si>
    <t>00011105012040000120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</si>
  <si>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</si>
  <si>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00011105000000000000</t>
  </si>
  <si>
    <t>ДОХОДЫ ОТ ИСПОЛЬЗОВАНИЯ ИМУЩЕСТВА, НАХОДЯЩЕГОСЯ В ГОСУДАРСТВЕННОЙ И МУНИЦИПАЛЬНОЙ СОБСТВЕННОСТИ</t>
  </si>
  <si>
    <t>00011100000000000000</t>
  </si>
  <si>
    <t>НЕНАЛОГОВЫЕ ДОХОДЫ</t>
  </si>
  <si>
    <t>ГОСУДАРСТВЕННАЯ ПОШЛИНА</t>
  </si>
  <si>
    <t>00010800000000000000</t>
  </si>
  <si>
    <t>Земельный налог</t>
  </si>
  <si>
    <t>00010606000000000000</t>
  </si>
  <si>
    <t>Налог на имущество физических лиц</t>
  </si>
  <si>
    <t>00010601000000000000</t>
  </si>
  <si>
    <t>НАЛОГИ НА ИМУЩЕСТВО</t>
  </si>
  <si>
    <t>00010600000000000000</t>
  </si>
  <si>
    <t>Налог, взимаемый в связи с применением патентной системы налогообложения</t>
  </si>
  <si>
    <t xml:space="preserve"> 00010504000000000000</t>
  </si>
  <si>
    <t>Единый сельскохозяйственный налог</t>
  </si>
  <si>
    <t>00010503000000000000</t>
  </si>
  <si>
    <t>Единый налог на вмененный доход для отдельных видов деятельности</t>
  </si>
  <si>
    <t>00010502000000000000</t>
  </si>
  <si>
    <t>НАЛОГИ НА СОВОКУПНЫЙ ДОХОД</t>
  </si>
  <si>
    <t>00010500000000000000</t>
  </si>
  <si>
    <t>Акцизы по подакцизным товарам (продукции), производимым на территории Российской Федерации</t>
  </si>
  <si>
    <t xml:space="preserve"> 00010302000010000110</t>
  </si>
  <si>
    <t>НАЛОГИ НА ТОВАРЫ (РАБОТЫ, УСЛУГИ), РЕАЛИЗУЕМЫЕ НА ТЕРРИТОРИИ РОССИЙСКОЙ ФЕДЕРАЦИИ</t>
  </si>
  <si>
    <t xml:space="preserve"> 00010300000000000000</t>
  </si>
  <si>
    <t>Налог на доходы физических лиц</t>
  </si>
  <si>
    <t>00010102000000000000</t>
  </si>
  <si>
    <t>НАЛОГИ НА ПРИБЫЛЬ, ДОХОДЫ</t>
  </si>
  <si>
    <t>00010100000000000000</t>
  </si>
  <si>
    <t>НАЛОГОВЫЕ ДОХОДЫ</t>
  </si>
  <si>
    <t>НАЛОГОВЫЕ И НЕНАЛОГОВЫЕ ДОХОДЫ</t>
  </si>
  <si>
    <t>00010000000000000000</t>
  </si>
  <si>
    <t>Наименование платежей</t>
  </si>
  <si>
    <t>Код дохода</t>
  </si>
  <si>
    <t>тыс. рублей</t>
  </si>
  <si>
    <t>ДОХОДЫ БЮДЖЕТА ГОРОДСКОГО ОКРУГА "ГОРОД КЫЗЫЛ РЕСПУБЛИКИ ТЫВА" НА 2020 ГОД</t>
  </si>
  <si>
    <t xml:space="preserve">                                                                                  к проекту Решения Хурала представителей г. Кызыла</t>
  </si>
  <si>
    <t xml:space="preserve">                                                                                         Приложение № 3</t>
  </si>
  <si>
    <t xml:space="preserve">О внесении изменений в Решение Хурала представителей г. Кызыла </t>
  </si>
  <si>
    <t xml:space="preserve">от 25 декабря 2019 года №70 "О бюджете городского округа "Город Кызыл Республики Тыва" </t>
  </si>
  <si>
    <t>на 2020 год и на плановый период 2021 и 2022 годы"</t>
  </si>
  <si>
    <t>000 2 19 00000 00 0000 000</t>
  </si>
  <si>
    <t>000 2 19 25497 04 0000 150</t>
  </si>
  <si>
    <t>Возврат остатков субсидий на реализацию ме-роприятий по обеспечению жильем молодых семей из бюджетов городских округов</t>
  </si>
  <si>
    <t>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округов</t>
  </si>
  <si>
    <t>000 2 19 25555 04 0000 150</t>
  </si>
  <si>
    <t>000 2 19 35462 04 0000 150</t>
  </si>
  <si>
    <t>Возврат остатков субвенций на компенсацию отдельным категориям граждан оплаты взноса на капитальный ремонт общего имущества в многоквартирном доме из бюджетов городских округов</t>
  </si>
  <si>
    <t>000 2 19 60010 04 0000 150</t>
  </si>
  <si>
    <t>000 2 02 40000 00 0000 150</t>
  </si>
  <si>
    <t>Изменения (+/-)</t>
  </si>
  <si>
    <t>Сумма с учетом изменений на 2020 год</t>
  </si>
  <si>
    <t xml:space="preserve">000 2 02 35084 04 0000 150
</t>
  </si>
  <si>
    <t xml:space="preserve">Субвенции бюджетам городских округов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
</t>
  </si>
  <si>
    <t xml:space="preserve">000 2 02 35469 04 0000 150
</t>
  </si>
  <si>
    <t>Субвенции бюджетам городских округов на проведение Всероссийской переписи населения 2020 года</t>
  </si>
  <si>
    <t>Субвенции на осуществление переданных полномочий по организации мероприятий при осуществлении деятельности по обращению с животными без владельцев</t>
  </si>
  <si>
    <t>Субсидии на реализацию мероприятий в области охраны атмосферного воздуха</t>
  </si>
  <si>
    <t xml:space="preserve">000 2 02 25516 04 0000 150
</t>
  </si>
  <si>
    <t>000 2 02 25555 04 0000 150</t>
  </si>
  <si>
    <t>Субсидии бюджетам городских округов на реализацию мероприятий по укреплению единства российской нации и этнокультурному развитию народов России</t>
  </si>
  <si>
    <t>000 2 02 49999 04 0000 150</t>
  </si>
  <si>
    <t>000 2 00 0000 00 00000 000</t>
  </si>
  <si>
    <t>Утверждено на 2020 год</t>
  </si>
  <si>
    <t>Субсидии бюджетам городских округов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</si>
  <si>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000 2 02 25255 04 0000 150
</t>
  </si>
  <si>
    <t xml:space="preserve">000 2 02 20041 04 0000 150
</t>
  </si>
  <si>
    <t xml:space="preserve">                                                                                              от  30 марта 2020 года  № 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</si>
</sst>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#,##0.00000_ ;[Red]\-#,##0.00000\ 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7" fillId="0" borderId="2" xfId="1" applyFont="1" applyBorder="1" applyAlignment="1">
      <alignment wrapText="1"/>
    </xf>
    <xf numFmtId="0" fontId="3" fillId="0" borderId="1" xfId="1" applyFont="1" applyBorder="1" applyAlignment="1">
      <alignment wrapText="1"/>
    </xf>
    <xf numFmtId="0" fontId="7" fillId="0" borderId="1" xfId="1" applyFont="1" applyBorder="1" applyAlignment="1">
      <alignment vertical="center" wrapText="1"/>
    </xf>
    <xf numFmtId="0" fontId="7" fillId="0" borderId="1" xfId="1" applyNumberFormat="1" applyFont="1" applyFill="1" applyBorder="1" applyAlignment="1" applyProtection="1">
      <alignment horizontal="left" vertical="center" wrapText="1"/>
      <protection hidden="1"/>
    </xf>
    <xf numFmtId="0" fontId="7" fillId="0" borderId="1" xfId="1" applyNumberFormat="1" applyFont="1" applyFill="1" applyBorder="1" applyAlignment="1" applyProtection="1">
      <alignment wrapText="1"/>
      <protection hidden="1"/>
    </xf>
    <xf numFmtId="0" fontId="7" fillId="0" borderId="1" xfId="0" applyFont="1" applyBorder="1" applyAlignment="1">
      <alignment horizontal="justify" vertical="top" wrapText="1"/>
    </xf>
    <xf numFmtId="0" fontId="9" fillId="0" borderId="1" xfId="1" applyNumberFormat="1" applyFont="1" applyFill="1" applyBorder="1" applyAlignment="1" applyProtection="1">
      <alignment wrapText="1"/>
      <protection hidden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vertical="center" wrapText="1"/>
    </xf>
    <xf numFmtId="0" fontId="3" fillId="0" borderId="1" xfId="1" applyNumberFormat="1" applyFont="1" applyFill="1" applyBorder="1" applyAlignment="1" applyProtection="1">
      <alignment wrapText="1"/>
      <protection hidden="1"/>
    </xf>
    <xf numFmtId="0" fontId="12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1" applyNumberFormat="1" applyFont="1" applyFill="1" applyBorder="1" applyAlignment="1" applyProtection="1">
      <alignment vertical="top" wrapText="1"/>
      <protection hidden="1"/>
    </xf>
    <xf numFmtId="0" fontId="3" fillId="3" borderId="1" xfId="1" applyNumberFormat="1" applyFont="1" applyFill="1" applyBorder="1" applyAlignment="1" applyProtection="1">
      <alignment wrapText="1"/>
      <protection hidden="1"/>
    </xf>
    <xf numFmtId="0" fontId="3" fillId="0" borderId="3" xfId="1" applyNumberFormat="1" applyFont="1" applyFill="1" applyBorder="1" applyAlignment="1" applyProtection="1">
      <alignment wrapText="1"/>
      <protection hidden="1"/>
    </xf>
    <xf numFmtId="0" fontId="7" fillId="0" borderId="3" xfId="1" applyNumberFormat="1" applyFont="1" applyFill="1" applyBorder="1" applyAlignment="1" applyProtection="1">
      <alignment vertical="center" wrapText="1"/>
      <protection hidden="1"/>
    </xf>
    <xf numFmtId="0" fontId="7" fillId="0" borderId="3" xfId="1" applyNumberFormat="1" applyFont="1" applyFill="1" applyBorder="1" applyAlignment="1" applyProtection="1">
      <alignment wrapText="1"/>
      <protection hidden="1"/>
    </xf>
    <xf numFmtId="0" fontId="3" fillId="0" borderId="3" xfId="1" applyNumberFormat="1" applyFont="1" applyFill="1" applyBorder="1" applyAlignment="1" applyProtection="1">
      <alignment vertical="center" wrapText="1"/>
      <protection hidden="1"/>
    </xf>
    <xf numFmtId="0" fontId="3" fillId="4" borderId="3" xfId="1" applyNumberFormat="1" applyFont="1" applyFill="1" applyBorder="1" applyAlignment="1" applyProtection="1">
      <alignment wrapText="1"/>
      <protection hidden="1"/>
    </xf>
    <xf numFmtId="0" fontId="14" fillId="0" borderId="3" xfId="0" applyFont="1" applyFill="1" applyBorder="1" applyAlignment="1">
      <alignment wrapText="1"/>
    </xf>
    <xf numFmtId="0" fontId="3" fillId="3" borderId="3" xfId="1" applyNumberFormat="1" applyFont="1" applyFill="1" applyBorder="1" applyAlignment="1" applyProtection="1">
      <alignment wrapText="1"/>
      <protection hidden="1"/>
    </xf>
    <xf numFmtId="0" fontId="3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3" fillId="3" borderId="3" xfId="1" applyNumberFormat="1" applyFont="1" applyFill="1" applyBorder="1" applyAlignment="1" applyProtection="1">
      <alignment horizontal="center" vertical="center"/>
      <protection hidden="1"/>
    </xf>
    <xf numFmtId="164" fontId="3" fillId="4" borderId="3" xfId="1" applyNumberFormat="1" applyFont="1" applyFill="1" applyBorder="1" applyAlignment="1" applyProtection="1">
      <alignment horizontal="center" vertical="center"/>
      <protection hidden="1"/>
    </xf>
    <xf numFmtId="164" fontId="3" fillId="0" borderId="3" xfId="1" applyNumberFormat="1" applyFont="1" applyFill="1" applyBorder="1" applyAlignment="1" applyProtection="1">
      <alignment horizontal="center" vertical="center"/>
      <protection hidden="1"/>
    </xf>
    <xf numFmtId="164" fontId="7" fillId="0" borderId="3" xfId="1" applyNumberFormat="1" applyFont="1" applyFill="1" applyBorder="1" applyAlignment="1" applyProtection="1">
      <alignment horizontal="center" vertical="center"/>
      <protection hidden="1"/>
    </xf>
    <xf numFmtId="164" fontId="7" fillId="0" borderId="3" xfId="1" applyNumberFormat="1" applyFont="1" applyBorder="1" applyAlignment="1">
      <alignment horizontal="center" vertical="center"/>
    </xf>
    <xf numFmtId="164" fontId="9" fillId="2" borderId="3" xfId="1" applyNumberFormat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 applyProtection="1">
      <alignment horizontal="center" vertical="center"/>
      <protection hidden="1"/>
    </xf>
    <xf numFmtId="164" fontId="7" fillId="2" borderId="3" xfId="1" applyNumberFormat="1" applyFont="1" applyFill="1" applyBorder="1" applyAlignment="1" applyProtection="1">
      <alignment horizontal="center" vertical="center"/>
      <protection hidden="1"/>
    </xf>
    <xf numFmtId="164" fontId="9" fillId="2" borderId="3" xfId="1" applyNumberFormat="1" applyFont="1" applyFill="1" applyBorder="1" applyAlignment="1" applyProtection="1">
      <alignment horizontal="center" vertical="center"/>
      <protection hidden="1"/>
    </xf>
    <xf numFmtId="164" fontId="3" fillId="2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/>
    </xf>
    <xf numFmtId="164" fontId="7" fillId="0" borderId="1" xfId="1" applyNumberFormat="1" applyFont="1" applyBorder="1"/>
    <xf numFmtId="164" fontId="7" fillId="0" borderId="1" xfId="1" applyNumberFormat="1" applyFont="1" applyBorder="1" applyAlignment="1">
      <alignment horizontal="center" vertical="center"/>
    </xf>
    <xf numFmtId="164" fontId="9" fillId="0" borderId="1" xfId="1" applyNumberFormat="1" applyFont="1" applyBorder="1"/>
    <xf numFmtId="164" fontId="9" fillId="0" borderId="1" xfId="1" applyNumberFormat="1" applyFont="1" applyBorder="1" applyAlignment="1">
      <alignment horizontal="center"/>
    </xf>
    <xf numFmtId="164" fontId="9" fillId="0" borderId="1" xfId="1" applyNumberFormat="1" applyFont="1" applyBorder="1" applyAlignment="1">
      <alignment horizontal="center" vertical="center"/>
    </xf>
    <xf numFmtId="165" fontId="4" fillId="0" borderId="3" xfId="1" applyNumberFormat="1" applyFont="1" applyBorder="1" applyAlignment="1">
      <alignment horizontal="center" vertical="center"/>
    </xf>
    <xf numFmtId="165" fontId="8" fillId="0" borderId="3" xfId="1" applyNumberFormat="1" applyFont="1" applyBorder="1" applyAlignment="1">
      <alignment horizontal="center" vertical="center"/>
    </xf>
    <xf numFmtId="0" fontId="3" fillId="0" borderId="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5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49" fontId="11" fillId="3" borderId="8" xfId="1" applyNumberFormat="1" applyFont="1" applyFill="1" applyBorder="1" applyAlignment="1" applyProtection="1">
      <alignment horizontal="center" vertical="center"/>
      <protection hidden="1"/>
    </xf>
    <xf numFmtId="164" fontId="3" fillId="3" borderId="9" xfId="1" applyNumberFormat="1" applyFont="1" applyFill="1" applyBorder="1" applyAlignment="1" applyProtection="1">
      <alignment horizontal="center" vertical="center"/>
      <protection hidden="1"/>
    </xf>
    <xf numFmtId="49" fontId="11" fillId="4" borderId="8" xfId="1" applyNumberFormat="1" applyFont="1" applyFill="1" applyBorder="1" applyAlignment="1" applyProtection="1">
      <alignment horizontal="center" vertical="center"/>
      <protection hidden="1"/>
    </xf>
    <xf numFmtId="164" fontId="3" fillId="4" borderId="9" xfId="1" applyNumberFormat="1" applyFont="1" applyFill="1" applyBorder="1" applyAlignment="1" applyProtection="1">
      <alignment horizontal="center" vertical="center"/>
      <protection hidden="1"/>
    </xf>
    <xf numFmtId="49" fontId="11" fillId="0" borderId="8" xfId="1" applyNumberFormat="1" applyFont="1" applyFill="1" applyBorder="1" applyAlignment="1" applyProtection="1">
      <alignment horizontal="center" vertical="center"/>
      <protection hidden="1"/>
    </xf>
    <xf numFmtId="164" fontId="3" fillId="0" borderId="9" xfId="1" applyNumberFormat="1" applyFont="1" applyFill="1" applyBorder="1" applyAlignment="1" applyProtection="1">
      <alignment horizontal="center" vertical="center"/>
      <protection hidden="1"/>
    </xf>
    <xf numFmtId="49" fontId="2" fillId="0" borderId="8" xfId="1" applyNumberFormat="1" applyFont="1" applyFill="1" applyBorder="1" applyAlignment="1" applyProtection="1">
      <alignment horizontal="center" vertical="center"/>
      <protection hidden="1"/>
    </xf>
    <xf numFmtId="164" fontId="7" fillId="0" borderId="9" xfId="1" applyNumberFormat="1" applyFont="1" applyBorder="1" applyAlignment="1">
      <alignment horizontal="center"/>
    </xf>
    <xf numFmtId="164" fontId="7" fillId="0" borderId="9" xfId="1" applyNumberFormat="1" applyFont="1" applyBorder="1" applyAlignment="1">
      <alignment horizontal="center" vertical="center"/>
    </xf>
    <xf numFmtId="164" fontId="7" fillId="0" borderId="9" xfId="1" applyNumberFormat="1" applyFont="1" applyBorder="1"/>
    <xf numFmtId="49" fontId="11" fillId="0" borderId="8" xfId="1" applyNumberFormat="1" applyFont="1" applyFill="1" applyBorder="1" applyAlignment="1" applyProtection="1">
      <alignment horizontal="center"/>
      <protection hidden="1"/>
    </xf>
    <xf numFmtId="164" fontId="3" fillId="0" borderId="9" xfId="1" applyNumberFormat="1" applyFont="1" applyBorder="1" applyAlignment="1">
      <alignment horizontal="center"/>
    </xf>
    <xf numFmtId="0" fontId="2" fillId="0" borderId="10" xfId="1" applyFont="1" applyBorder="1" applyAlignment="1">
      <alignment horizontal="center" vertical="center"/>
    </xf>
    <xf numFmtId="0" fontId="2" fillId="0" borderId="0" xfId="1" applyFont="1" applyBorder="1"/>
    <xf numFmtId="164" fontId="7" fillId="0" borderId="0" xfId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7" fillId="0" borderId="9" xfId="1" applyNumberFormat="1" applyFont="1" applyFill="1" applyBorder="1" applyAlignment="1" applyProtection="1">
      <alignment horizontal="center" vertical="center"/>
      <protection hidden="1"/>
    </xf>
    <xf numFmtId="164" fontId="9" fillId="0" borderId="9" xfId="1" applyNumberFormat="1" applyFont="1" applyBorder="1" applyAlignment="1">
      <alignment horizontal="center" vertical="center"/>
    </xf>
    <xf numFmtId="49" fontId="2" fillId="0" borderId="8" xfId="1" applyNumberFormat="1" applyFont="1" applyFill="1" applyBorder="1" applyAlignment="1" applyProtection="1">
      <alignment horizontal="center" wrapText="1"/>
      <protection hidden="1"/>
    </xf>
    <xf numFmtId="0" fontId="1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3" fillId="2" borderId="9" xfId="1" applyNumberFormat="1" applyFont="1" applyFill="1" applyBorder="1" applyAlignment="1" applyProtection="1">
      <alignment horizontal="center" vertical="center"/>
      <protection hidden="1"/>
    </xf>
    <xf numFmtId="164" fontId="7" fillId="2" borderId="9" xfId="1" applyNumberFormat="1" applyFont="1" applyFill="1" applyBorder="1" applyAlignment="1" applyProtection="1">
      <alignment horizontal="center" vertical="center"/>
      <protection hidden="1"/>
    </xf>
    <xf numFmtId="49" fontId="10" fillId="0" borderId="8" xfId="1" applyNumberFormat="1" applyFont="1" applyFill="1" applyBorder="1" applyAlignment="1" applyProtection="1">
      <alignment horizontal="center" vertical="center"/>
      <protection hidden="1"/>
    </xf>
    <xf numFmtId="164" fontId="9" fillId="2" borderId="9" xfId="1" applyNumberFormat="1" applyFont="1" applyFill="1" applyBorder="1" applyAlignment="1" applyProtection="1">
      <alignment horizontal="center" vertical="center"/>
      <protection hidden="1"/>
    </xf>
    <xf numFmtId="164" fontId="9" fillId="0" borderId="9" xfId="1" applyNumberFormat="1" applyFont="1" applyBorder="1" applyAlignment="1">
      <alignment horizontal="center"/>
    </xf>
    <xf numFmtId="49" fontId="2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8" xfId="1" applyFont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8" fillId="0" borderId="9" xfId="1" applyNumberFormat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left" vertical="center"/>
    </xf>
    <xf numFmtId="164" fontId="3" fillId="0" borderId="13" xfId="1" applyNumberFormat="1" applyFont="1" applyBorder="1" applyAlignment="1">
      <alignment horizontal="center" vertical="center"/>
    </xf>
    <xf numFmtId="164" fontId="3" fillId="0" borderId="14" xfId="1" applyNumberFormat="1" applyFont="1" applyBorder="1" applyAlignment="1">
      <alignment horizontal="center" vertical="center"/>
    </xf>
    <xf numFmtId="0" fontId="15" fillId="0" borderId="0" xfId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3" fillId="0" borderId="0" xfId="1" applyFont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view="pageBreakPreview" zoomScale="90" zoomScaleNormal="90" zoomScaleSheetLayoutView="90" workbookViewId="0">
      <selection activeCell="B3" sqref="B3:E3"/>
    </sheetView>
  </sheetViews>
  <sheetFormatPr defaultColWidth="9.140625" defaultRowHeight="12.75" x14ac:dyDescent="0.2"/>
  <cols>
    <col min="1" max="1" width="27.7109375" style="2" customWidth="1"/>
    <col min="2" max="2" width="87.140625" style="1" customWidth="1"/>
    <col min="3" max="3" width="17" style="1" hidden="1" customWidth="1"/>
    <col min="4" max="4" width="14.85546875" style="1" hidden="1" customWidth="1"/>
    <col min="5" max="5" width="18.5703125" style="1" customWidth="1"/>
    <col min="6" max="184" width="9.140625" style="1" customWidth="1"/>
    <col min="185" max="16384" width="9.140625" style="1"/>
  </cols>
  <sheetData>
    <row r="1" spans="1:5" ht="15" customHeight="1" x14ac:dyDescent="0.25">
      <c r="B1" s="91" t="s">
        <v>135</v>
      </c>
      <c r="C1" s="91"/>
      <c r="D1" s="91"/>
      <c r="E1" s="91"/>
    </row>
    <row r="2" spans="1:5" ht="15" customHeight="1" x14ac:dyDescent="0.25">
      <c r="B2" s="91" t="s">
        <v>134</v>
      </c>
      <c r="C2" s="91"/>
      <c r="D2" s="91"/>
      <c r="E2" s="91"/>
    </row>
    <row r="3" spans="1:5" ht="15" customHeight="1" x14ac:dyDescent="0.25">
      <c r="B3" s="91" t="s">
        <v>165</v>
      </c>
      <c r="C3" s="91"/>
      <c r="D3" s="91"/>
      <c r="E3" s="91"/>
    </row>
    <row r="4" spans="1:5" ht="15" customHeight="1" x14ac:dyDescent="0.25">
      <c r="B4" s="91" t="s">
        <v>136</v>
      </c>
      <c r="C4" s="91"/>
      <c r="D4" s="91"/>
      <c r="E4" s="91"/>
    </row>
    <row r="5" spans="1:5" ht="15" customHeight="1" x14ac:dyDescent="0.25">
      <c r="B5" s="91" t="s">
        <v>137</v>
      </c>
      <c r="C5" s="91"/>
      <c r="D5" s="91"/>
      <c r="E5" s="91"/>
    </row>
    <row r="6" spans="1:5" ht="15" customHeight="1" x14ac:dyDescent="0.25">
      <c r="B6" s="91" t="s">
        <v>138</v>
      </c>
      <c r="C6" s="91"/>
      <c r="D6" s="91"/>
      <c r="E6" s="91"/>
    </row>
    <row r="7" spans="1:5" ht="15" customHeight="1" x14ac:dyDescent="0.25">
      <c r="B7" s="91"/>
      <c r="C7" s="91"/>
    </row>
    <row r="8" spans="1:5" ht="36.75" customHeight="1" x14ac:dyDescent="0.2">
      <c r="A8" s="92" t="s">
        <v>133</v>
      </c>
      <c r="B8" s="92"/>
      <c r="C8" s="92"/>
      <c r="D8" s="92"/>
      <c r="E8" s="92"/>
    </row>
    <row r="9" spans="1:5" ht="15.75" customHeight="1" thickBot="1" x14ac:dyDescent="0.3">
      <c r="A9" s="90" t="s">
        <v>132</v>
      </c>
      <c r="B9" s="90"/>
      <c r="C9" s="90"/>
      <c r="D9" s="90"/>
      <c r="E9" s="90"/>
    </row>
    <row r="10" spans="1:5" ht="45.75" customHeight="1" x14ac:dyDescent="0.2">
      <c r="A10" s="50" t="s">
        <v>131</v>
      </c>
      <c r="B10" s="51" t="s">
        <v>130</v>
      </c>
      <c r="C10" s="52" t="s">
        <v>161</v>
      </c>
      <c r="D10" s="53" t="s">
        <v>148</v>
      </c>
      <c r="E10" s="54" t="s">
        <v>149</v>
      </c>
    </row>
    <row r="11" spans="1:5" ht="15.75" x14ac:dyDescent="0.25">
      <c r="A11" s="55" t="s">
        <v>129</v>
      </c>
      <c r="B11" s="27" t="s">
        <v>128</v>
      </c>
      <c r="C11" s="29">
        <f>C13+C15+C17+C21+C24+C26+C34+C36+C37+C43</f>
        <v>886438</v>
      </c>
      <c r="D11" s="29">
        <f t="shared" ref="D11:E11" si="0">D13+D15+D17+D21+D24+D26+D34+D36+D37+D43</f>
        <v>0</v>
      </c>
      <c r="E11" s="56">
        <f t="shared" si="0"/>
        <v>886438</v>
      </c>
    </row>
    <row r="12" spans="1:5" ht="15.75" x14ac:dyDescent="0.25">
      <c r="A12" s="57"/>
      <c r="B12" s="25" t="s">
        <v>127</v>
      </c>
      <c r="C12" s="30">
        <f>C13+C15+C17+C21+C24</f>
        <v>775457</v>
      </c>
      <c r="D12" s="30">
        <f t="shared" ref="D12:E12" si="1">D13+D15+D17+D21+D24</f>
        <v>0</v>
      </c>
      <c r="E12" s="58">
        <f t="shared" si="1"/>
        <v>775457</v>
      </c>
    </row>
    <row r="13" spans="1:5" ht="15.75" x14ac:dyDescent="0.25">
      <c r="A13" s="59" t="s">
        <v>126</v>
      </c>
      <c r="B13" s="21" t="s">
        <v>125</v>
      </c>
      <c r="C13" s="31">
        <f>C14</f>
        <v>537987</v>
      </c>
      <c r="D13" s="31">
        <f t="shared" ref="D13:E13" si="2">D14</f>
        <v>0</v>
      </c>
      <c r="E13" s="60">
        <f t="shared" si="2"/>
        <v>537987</v>
      </c>
    </row>
    <row r="14" spans="1:5" ht="15.75" x14ac:dyDescent="0.25">
      <c r="A14" s="61" t="s">
        <v>124</v>
      </c>
      <c r="B14" s="23" t="s">
        <v>123</v>
      </c>
      <c r="C14" s="32">
        <v>537987</v>
      </c>
      <c r="D14" s="42">
        <v>0</v>
      </c>
      <c r="E14" s="62">
        <f>C14+D14</f>
        <v>537987</v>
      </c>
    </row>
    <row r="15" spans="1:5" ht="31.5" x14ac:dyDescent="0.25">
      <c r="A15" s="59" t="s">
        <v>122</v>
      </c>
      <c r="B15" s="21" t="s">
        <v>121</v>
      </c>
      <c r="C15" s="31">
        <f>C16</f>
        <v>6853</v>
      </c>
      <c r="D15" s="31">
        <f t="shared" ref="D15:E15" si="3">D16</f>
        <v>0</v>
      </c>
      <c r="E15" s="60">
        <f t="shared" si="3"/>
        <v>6853</v>
      </c>
    </row>
    <row r="16" spans="1:5" ht="31.5" x14ac:dyDescent="0.25">
      <c r="A16" s="61" t="s">
        <v>120</v>
      </c>
      <c r="B16" s="26" t="s">
        <v>119</v>
      </c>
      <c r="C16" s="32">
        <v>6853</v>
      </c>
      <c r="D16" s="42">
        <v>0</v>
      </c>
      <c r="E16" s="62">
        <f>C16+D16</f>
        <v>6853</v>
      </c>
    </row>
    <row r="17" spans="1:5" ht="15.75" x14ac:dyDescent="0.25">
      <c r="A17" s="59" t="s">
        <v>118</v>
      </c>
      <c r="B17" s="21" t="s">
        <v>117</v>
      </c>
      <c r="C17" s="31">
        <f>C18+C19+C20</f>
        <v>87371</v>
      </c>
      <c r="D17" s="31">
        <f t="shared" ref="D17:E17" si="4">D18+D19+D20</f>
        <v>0</v>
      </c>
      <c r="E17" s="60">
        <f t="shared" si="4"/>
        <v>87371</v>
      </c>
    </row>
    <row r="18" spans="1:5" ht="15.75" x14ac:dyDescent="0.25">
      <c r="A18" s="61" t="s">
        <v>116</v>
      </c>
      <c r="B18" s="23" t="s">
        <v>115</v>
      </c>
      <c r="C18" s="32">
        <v>78630</v>
      </c>
      <c r="D18" s="43"/>
      <c r="E18" s="62">
        <f>C18+D18</f>
        <v>78630</v>
      </c>
    </row>
    <row r="19" spans="1:5" ht="15.75" x14ac:dyDescent="0.25">
      <c r="A19" s="61" t="s">
        <v>114</v>
      </c>
      <c r="B19" s="23" t="s">
        <v>113</v>
      </c>
      <c r="C19" s="32">
        <v>236</v>
      </c>
      <c r="D19" s="43"/>
      <c r="E19" s="62">
        <f t="shared" ref="E19:E20" si="5">C19+D19</f>
        <v>236</v>
      </c>
    </row>
    <row r="20" spans="1:5" ht="16.5" customHeight="1" x14ac:dyDescent="0.25">
      <c r="A20" s="61" t="s">
        <v>112</v>
      </c>
      <c r="B20" s="23" t="s">
        <v>111</v>
      </c>
      <c r="C20" s="32">
        <v>8505</v>
      </c>
      <c r="D20" s="43"/>
      <c r="E20" s="62">
        <f t="shared" si="5"/>
        <v>8505</v>
      </c>
    </row>
    <row r="21" spans="1:5" ht="15.75" x14ac:dyDescent="0.25">
      <c r="A21" s="59" t="s">
        <v>110</v>
      </c>
      <c r="B21" s="21" t="s">
        <v>109</v>
      </c>
      <c r="C21" s="31">
        <f>C22+C23</f>
        <v>108178</v>
      </c>
      <c r="D21" s="31">
        <f t="shared" ref="D21:E21" si="6">D22+D23</f>
        <v>0</v>
      </c>
      <c r="E21" s="60">
        <f t="shared" si="6"/>
        <v>108178</v>
      </c>
    </row>
    <row r="22" spans="1:5" ht="15.75" x14ac:dyDescent="0.25">
      <c r="A22" s="61" t="s">
        <v>108</v>
      </c>
      <c r="B22" s="23" t="s">
        <v>107</v>
      </c>
      <c r="C22" s="32">
        <v>23657</v>
      </c>
      <c r="D22" s="43"/>
      <c r="E22" s="62">
        <f>C22+D22</f>
        <v>23657</v>
      </c>
    </row>
    <row r="23" spans="1:5" ht="15.75" x14ac:dyDescent="0.25">
      <c r="A23" s="61" t="s">
        <v>106</v>
      </c>
      <c r="B23" s="23" t="s">
        <v>105</v>
      </c>
      <c r="C23" s="32">
        <v>84521</v>
      </c>
      <c r="D23" s="43"/>
      <c r="E23" s="62">
        <f>C23+D23</f>
        <v>84521</v>
      </c>
    </row>
    <row r="24" spans="1:5" ht="15.75" x14ac:dyDescent="0.25">
      <c r="A24" s="59" t="s">
        <v>104</v>
      </c>
      <c r="B24" s="21" t="s">
        <v>103</v>
      </c>
      <c r="C24" s="31">
        <v>35068</v>
      </c>
      <c r="D24" s="43"/>
      <c r="E24" s="62">
        <f>C24+D24</f>
        <v>35068</v>
      </c>
    </row>
    <row r="25" spans="1:5" ht="15.75" x14ac:dyDescent="0.25">
      <c r="A25" s="57"/>
      <c r="B25" s="25" t="s">
        <v>102</v>
      </c>
      <c r="C25" s="30">
        <f>C26+C34+C36+C37+C43</f>
        <v>110981</v>
      </c>
      <c r="D25" s="30">
        <f t="shared" ref="D25:E25" si="7">D26+D34+D36+D37+D43</f>
        <v>0</v>
      </c>
      <c r="E25" s="58">
        <f t="shared" si="7"/>
        <v>110981</v>
      </c>
    </row>
    <row r="26" spans="1:5" ht="31.5" x14ac:dyDescent="0.2">
      <c r="A26" s="59" t="s">
        <v>101</v>
      </c>
      <c r="B26" s="24" t="s">
        <v>100</v>
      </c>
      <c r="C26" s="31">
        <f>C27+C30+C32</f>
        <v>76293</v>
      </c>
      <c r="D26" s="31">
        <f t="shared" ref="D26:E26" si="8">D27+D30+D32</f>
        <v>0</v>
      </c>
      <c r="E26" s="60">
        <f t="shared" si="8"/>
        <v>76293</v>
      </c>
    </row>
    <row r="27" spans="1:5" ht="63.75" customHeight="1" x14ac:dyDescent="0.25">
      <c r="A27" s="59" t="s">
        <v>99</v>
      </c>
      <c r="B27" s="21" t="s">
        <v>98</v>
      </c>
      <c r="C27" s="31">
        <f>C28+C29</f>
        <v>25800</v>
      </c>
      <c r="D27" s="31">
        <f t="shared" ref="D27:E27" si="9">D28+D29</f>
        <v>0</v>
      </c>
      <c r="E27" s="60">
        <f t="shared" si="9"/>
        <v>25800</v>
      </c>
    </row>
    <row r="28" spans="1:5" ht="63" x14ac:dyDescent="0.25">
      <c r="A28" s="61" t="s">
        <v>97</v>
      </c>
      <c r="B28" s="23" t="s">
        <v>96</v>
      </c>
      <c r="C28" s="32">
        <v>23500</v>
      </c>
      <c r="D28" s="43"/>
      <c r="E28" s="63">
        <f>C28+D28</f>
        <v>23500</v>
      </c>
    </row>
    <row r="29" spans="1:5" ht="63" x14ac:dyDescent="0.25">
      <c r="A29" s="61" t="s">
        <v>95</v>
      </c>
      <c r="B29" s="23" t="s">
        <v>94</v>
      </c>
      <c r="C29" s="32">
        <v>2300</v>
      </c>
      <c r="D29" s="43"/>
      <c r="E29" s="63">
        <f>C29+D29</f>
        <v>2300</v>
      </c>
    </row>
    <row r="30" spans="1:5" ht="15.75" x14ac:dyDescent="0.25">
      <c r="A30" s="59" t="s">
        <v>93</v>
      </c>
      <c r="B30" s="21" t="s">
        <v>92</v>
      </c>
      <c r="C30" s="31">
        <f>C31</f>
        <v>378</v>
      </c>
      <c r="D30" s="31">
        <f t="shared" ref="D30:E30" si="10">D31</f>
        <v>0</v>
      </c>
      <c r="E30" s="60">
        <f t="shared" si="10"/>
        <v>378</v>
      </c>
    </row>
    <row r="31" spans="1:5" ht="47.25" x14ac:dyDescent="0.25">
      <c r="A31" s="61" t="s">
        <v>91</v>
      </c>
      <c r="B31" s="23" t="s">
        <v>90</v>
      </c>
      <c r="C31" s="32">
        <v>378</v>
      </c>
      <c r="D31" s="43"/>
      <c r="E31" s="63">
        <f>C31+D31</f>
        <v>378</v>
      </c>
    </row>
    <row r="32" spans="1:5" ht="62.25" customHeight="1" x14ac:dyDescent="0.25">
      <c r="A32" s="59" t="s">
        <v>89</v>
      </c>
      <c r="B32" s="21" t="s">
        <v>88</v>
      </c>
      <c r="C32" s="31">
        <f>C33</f>
        <v>50115</v>
      </c>
      <c r="D32" s="31">
        <f t="shared" ref="D32:E32" si="11">D33</f>
        <v>0</v>
      </c>
      <c r="E32" s="60">
        <f t="shared" si="11"/>
        <v>50115</v>
      </c>
    </row>
    <row r="33" spans="1:5" ht="63" x14ac:dyDescent="0.25">
      <c r="A33" s="61" t="s">
        <v>87</v>
      </c>
      <c r="B33" s="23" t="s">
        <v>86</v>
      </c>
      <c r="C33" s="32">
        <f>37217+12898</f>
        <v>50115</v>
      </c>
      <c r="D33" s="43"/>
      <c r="E33" s="63">
        <f>C33+D33</f>
        <v>50115</v>
      </c>
    </row>
    <row r="34" spans="1:5" ht="15.75" x14ac:dyDescent="0.25">
      <c r="A34" s="59" t="s">
        <v>85</v>
      </c>
      <c r="B34" s="21" t="s">
        <v>84</v>
      </c>
      <c r="C34" s="31">
        <f>C35</f>
        <v>3455</v>
      </c>
      <c r="D34" s="31">
        <f t="shared" ref="D34:E34" si="12">D35</f>
        <v>0</v>
      </c>
      <c r="E34" s="60">
        <f t="shared" si="12"/>
        <v>3455</v>
      </c>
    </row>
    <row r="35" spans="1:5" ht="15.75" x14ac:dyDescent="0.25">
      <c r="A35" s="61" t="s">
        <v>83</v>
      </c>
      <c r="B35" s="23" t="s">
        <v>82</v>
      </c>
      <c r="C35" s="32">
        <v>3455</v>
      </c>
      <c r="D35" s="43"/>
      <c r="E35" s="62">
        <f>C35+D35</f>
        <v>3455</v>
      </c>
    </row>
    <row r="36" spans="1:5" ht="31.5" hidden="1" x14ac:dyDescent="0.25">
      <c r="A36" s="59" t="s">
        <v>81</v>
      </c>
      <c r="B36" s="21" t="s">
        <v>80</v>
      </c>
      <c r="C36" s="31"/>
      <c r="D36" s="43"/>
      <c r="E36" s="64"/>
    </row>
    <row r="37" spans="1:5" ht="20.25" customHeight="1" x14ac:dyDescent="0.25">
      <c r="A37" s="65" t="s">
        <v>79</v>
      </c>
      <c r="B37" s="21" t="s">
        <v>78</v>
      </c>
      <c r="C37" s="31">
        <f>C38+C40</f>
        <v>21122</v>
      </c>
      <c r="D37" s="31">
        <f t="shared" ref="D37:E37" si="13">D38+D40</f>
        <v>0</v>
      </c>
      <c r="E37" s="60">
        <f t="shared" si="13"/>
        <v>21122</v>
      </c>
    </row>
    <row r="38" spans="1:5" ht="63" x14ac:dyDescent="0.25">
      <c r="A38" s="59" t="s">
        <v>77</v>
      </c>
      <c r="B38" s="21" t="s">
        <v>76</v>
      </c>
      <c r="C38" s="31">
        <f>C39</f>
        <v>5622</v>
      </c>
      <c r="D38" s="31">
        <f t="shared" ref="D38:E38" si="14">D39</f>
        <v>0</v>
      </c>
      <c r="E38" s="60">
        <f t="shared" si="14"/>
        <v>5622</v>
      </c>
    </row>
    <row r="39" spans="1:5" ht="64.5" customHeight="1" x14ac:dyDescent="0.25">
      <c r="A39" s="61" t="s">
        <v>75</v>
      </c>
      <c r="B39" s="23" t="s">
        <v>74</v>
      </c>
      <c r="C39" s="32">
        <v>5622</v>
      </c>
      <c r="D39" s="43"/>
      <c r="E39" s="63">
        <f>C39+D39</f>
        <v>5622</v>
      </c>
    </row>
    <row r="40" spans="1:5" ht="63" customHeight="1" x14ac:dyDescent="0.25">
      <c r="A40" s="59" t="s">
        <v>73</v>
      </c>
      <c r="B40" s="21" t="s">
        <v>72</v>
      </c>
      <c r="C40" s="31">
        <f>C41+C42</f>
        <v>15500</v>
      </c>
      <c r="D40" s="31">
        <f t="shared" ref="D40:E40" si="15">D41+D42</f>
        <v>0</v>
      </c>
      <c r="E40" s="60">
        <f t="shared" si="15"/>
        <v>15500</v>
      </c>
    </row>
    <row r="41" spans="1:5" ht="34.5" customHeight="1" x14ac:dyDescent="0.25">
      <c r="A41" s="61" t="s">
        <v>71</v>
      </c>
      <c r="B41" s="23" t="s">
        <v>70</v>
      </c>
      <c r="C41" s="32">
        <v>12000</v>
      </c>
      <c r="D41" s="43"/>
      <c r="E41" s="63">
        <f>C41+D41</f>
        <v>12000</v>
      </c>
    </row>
    <row r="42" spans="1:5" ht="18.75" customHeight="1" x14ac:dyDescent="0.25">
      <c r="A42" s="61" t="s">
        <v>69</v>
      </c>
      <c r="B42" s="22" t="s">
        <v>68</v>
      </c>
      <c r="C42" s="32">
        <v>3500</v>
      </c>
      <c r="D42" s="43"/>
      <c r="E42" s="63">
        <f>C42+D42</f>
        <v>3500</v>
      </c>
    </row>
    <row r="43" spans="1:5" ht="15.75" x14ac:dyDescent="0.25">
      <c r="A43" s="59" t="s">
        <v>67</v>
      </c>
      <c r="B43" s="21" t="s">
        <v>66</v>
      </c>
      <c r="C43" s="31">
        <v>10111</v>
      </c>
      <c r="D43" s="43"/>
      <c r="E43" s="66">
        <f>C43+D43</f>
        <v>10111</v>
      </c>
    </row>
    <row r="44" spans="1:5" ht="15.75" x14ac:dyDescent="0.25">
      <c r="A44" s="67"/>
      <c r="B44" s="68"/>
      <c r="C44" s="69"/>
      <c r="D44" s="43"/>
      <c r="E44" s="64"/>
    </row>
    <row r="45" spans="1:5" ht="15.75" x14ac:dyDescent="0.25">
      <c r="A45" s="55" t="s">
        <v>160</v>
      </c>
      <c r="B45" s="20" t="s">
        <v>65</v>
      </c>
      <c r="C45" s="29">
        <f>C46+C95</f>
        <v>2442987.7999999998</v>
      </c>
      <c r="D45" s="29">
        <f t="shared" ref="D45" si="16">D46+D95</f>
        <v>197747.65656</v>
      </c>
      <c r="E45" s="56">
        <f>E46+E95</f>
        <v>2640735.4565599998</v>
      </c>
    </row>
    <row r="46" spans="1:5" ht="31.5" x14ac:dyDescent="0.25">
      <c r="A46" s="59" t="s">
        <v>64</v>
      </c>
      <c r="B46" s="16" t="s">
        <v>63</v>
      </c>
      <c r="C46" s="31">
        <f>C47+C49+C67+C91</f>
        <v>2442987.7999999998</v>
      </c>
      <c r="D46" s="31">
        <f t="shared" ref="D46:E46" si="17">D47+D49+D67+D91</f>
        <v>209262.9</v>
      </c>
      <c r="E46" s="60">
        <f t="shared" si="17"/>
        <v>2652250.6999999997</v>
      </c>
    </row>
    <row r="47" spans="1:5" ht="31.5" x14ac:dyDescent="0.25">
      <c r="A47" s="59" t="s">
        <v>62</v>
      </c>
      <c r="B47" s="16" t="s">
        <v>61</v>
      </c>
      <c r="C47" s="31">
        <f>C48</f>
        <v>37273.9</v>
      </c>
      <c r="D47" s="31">
        <f t="shared" ref="D47:E47" si="18">D48</f>
        <v>0</v>
      </c>
      <c r="E47" s="60">
        <f t="shared" si="18"/>
        <v>37273.9</v>
      </c>
    </row>
    <row r="48" spans="1:5" ht="31.5" x14ac:dyDescent="0.25">
      <c r="A48" s="70" t="s">
        <v>60</v>
      </c>
      <c r="B48" s="8" t="s">
        <v>59</v>
      </c>
      <c r="C48" s="33">
        <v>37273.9</v>
      </c>
      <c r="D48" s="43"/>
      <c r="E48" s="63">
        <f>C48+D48</f>
        <v>37273.9</v>
      </c>
    </row>
    <row r="49" spans="1:5" ht="15.75" x14ac:dyDescent="0.25">
      <c r="A49" s="59" t="s">
        <v>58</v>
      </c>
      <c r="B49" s="16" t="s">
        <v>57</v>
      </c>
      <c r="C49" s="31">
        <f>C50+C51+C63+C64+C60+C62+C66+C65+C61+C59</f>
        <v>54625.399999999994</v>
      </c>
      <c r="D49" s="31">
        <f t="shared" ref="D49:E49" si="19">D50+D51+D63+D64+D60+D62+D66+D65+D61+D59</f>
        <v>158331.70000000001</v>
      </c>
      <c r="E49" s="60">
        <f t="shared" si="19"/>
        <v>212957.1</v>
      </c>
    </row>
    <row r="50" spans="1:5" ht="47.25" hidden="1" x14ac:dyDescent="0.25">
      <c r="A50" s="61" t="s">
        <v>56</v>
      </c>
      <c r="B50" s="8" t="s">
        <v>55</v>
      </c>
      <c r="C50" s="33"/>
      <c r="D50" s="43"/>
      <c r="E50" s="64"/>
    </row>
    <row r="51" spans="1:5" ht="15.75" x14ac:dyDescent="0.2">
      <c r="A51" s="61" t="s">
        <v>54</v>
      </c>
      <c r="B51" s="19" t="s">
        <v>53</v>
      </c>
      <c r="C51" s="32">
        <f>C52+C53+C54+C55+C56+C57+C58</f>
        <v>23869.5</v>
      </c>
      <c r="D51" s="32">
        <f t="shared" ref="D51:E51" si="20">D52+D53+D54+D55+D56+D57+D58</f>
        <v>-2926.7999999999993</v>
      </c>
      <c r="E51" s="71">
        <f t="shared" si="20"/>
        <v>20942.7</v>
      </c>
    </row>
    <row r="52" spans="1:5" ht="118.5" customHeight="1" x14ac:dyDescent="0.25">
      <c r="A52" s="61"/>
      <c r="B52" s="10" t="s">
        <v>52</v>
      </c>
      <c r="C52" s="34">
        <v>6456</v>
      </c>
      <c r="D52" s="45"/>
      <c r="E52" s="72">
        <f>C52+D52</f>
        <v>6456</v>
      </c>
    </row>
    <row r="53" spans="1:5" ht="15.75" x14ac:dyDescent="0.25">
      <c r="A53" s="61"/>
      <c r="B53" s="13" t="s">
        <v>155</v>
      </c>
      <c r="C53" s="34"/>
      <c r="D53" s="46">
        <v>2400</v>
      </c>
      <c r="E53" s="72">
        <f t="shared" ref="E53:E59" si="21">C53+D53</f>
        <v>2400</v>
      </c>
    </row>
    <row r="54" spans="1:5" ht="63" x14ac:dyDescent="0.2">
      <c r="A54" s="61"/>
      <c r="B54" s="13" t="s">
        <v>51</v>
      </c>
      <c r="C54" s="34"/>
      <c r="D54" s="47">
        <v>10495</v>
      </c>
      <c r="E54" s="72">
        <f t="shared" si="21"/>
        <v>10495</v>
      </c>
    </row>
    <row r="55" spans="1:5" ht="31.5" hidden="1" x14ac:dyDescent="0.25">
      <c r="A55" s="61"/>
      <c r="B55" s="13" t="s">
        <v>50</v>
      </c>
      <c r="C55" s="34"/>
      <c r="D55" s="45"/>
      <c r="E55" s="72">
        <f t="shared" si="21"/>
        <v>0</v>
      </c>
    </row>
    <row r="56" spans="1:5" ht="31.5" customHeight="1" x14ac:dyDescent="0.2">
      <c r="A56" s="61"/>
      <c r="B56" s="13" t="s">
        <v>49</v>
      </c>
      <c r="C56" s="34">
        <v>15821.8</v>
      </c>
      <c r="D56" s="47">
        <v>-15821.8</v>
      </c>
      <c r="E56" s="72">
        <f t="shared" si="21"/>
        <v>0</v>
      </c>
    </row>
    <row r="57" spans="1:5" ht="15.75" hidden="1" x14ac:dyDescent="0.2">
      <c r="A57" s="61"/>
      <c r="B57" s="13"/>
      <c r="C57" s="34"/>
      <c r="D57" s="47"/>
      <c r="E57" s="72">
        <f t="shared" si="21"/>
        <v>0</v>
      </c>
    </row>
    <row r="58" spans="1:5" ht="31.5" x14ac:dyDescent="0.25">
      <c r="A58" s="61"/>
      <c r="B58" s="13" t="s">
        <v>48</v>
      </c>
      <c r="C58" s="34">
        <v>1591.7</v>
      </c>
      <c r="D58" s="45"/>
      <c r="E58" s="72">
        <f t="shared" si="21"/>
        <v>1591.7</v>
      </c>
    </row>
    <row r="59" spans="1:5" ht="47.25" x14ac:dyDescent="0.2">
      <c r="A59" s="73" t="s">
        <v>164</v>
      </c>
      <c r="B59" s="9" t="s">
        <v>55</v>
      </c>
      <c r="C59" s="34"/>
      <c r="D59" s="44">
        <f>15821.8+116960.8</f>
        <v>132782.6</v>
      </c>
      <c r="E59" s="63">
        <f t="shared" si="21"/>
        <v>132782.6</v>
      </c>
    </row>
    <row r="60" spans="1:5" ht="36.75" customHeight="1" x14ac:dyDescent="0.2">
      <c r="A60" s="61" t="s">
        <v>47</v>
      </c>
      <c r="B60" s="18" t="s">
        <v>46</v>
      </c>
      <c r="C60" s="35">
        <v>2692.1</v>
      </c>
      <c r="D60" s="44">
        <v>-1794.7</v>
      </c>
      <c r="E60" s="63">
        <f>C60+D60</f>
        <v>897.39999999999986</v>
      </c>
    </row>
    <row r="61" spans="1:5" ht="45.75" customHeight="1" x14ac:dyDescent="0.2">
      <c r="A61" s="73" t="s">
        <v>163</v>
      </c>
      <c r="B61" s="18" t="s">
        <v>162</v>
      </c>
      <c r="C61" s="35"/>
      <c r="D61" s="44">
        <v>28304.400000000001</v>
      </c>
      <c r="E61" s="63">
        <f>C61+D61</f>
        <v>28304.400000000001</v>
      </c>
    </row>
    <row r="62" spans="1:5" ht="31.5" x14ac:dyDescent="0.2">
      <c r="A62" s="61" t="s">
        <v>45</v>
      </c>
      <c r="B62" s="9" t="s">
        <v>44</v>
      </c>
      <c r="C62" s="35">
        <v>27557.5</v>
      </c>
      <c r="D62" s="44">
        <v>1713.7</v>
      </c>
      <c r="E62" s="63">
        <f t="shared" ref="E62:E66" si="22">C62+D62</f>
        <v>29271.200000000001</v>
      </c>
    </row>
    <row r="63" spans="1:5" ht="15.75" x14ac:dyDescent="0.25">
      <c r="A63" s="74" t="s">
        <v>43</v>
      </c>
      <c r="B63" s="17" t="s">
        <v>42</v>
      </c>
      <c r="C63" s="34">
        <v>6.3</v>
      </c>
      <c r="D63" s="43"/>
      <c r="E63" s="63">
        <f t="shared" si="22"/>
        <v>6.3</v>
      </c>
    </row>
    <row r="64" spans="1:5" ht="47.25" x14ac:dyDescent="0.25">
      <c r="A64" s="75" t="s">
        <v>41</v>
      </c>
      <c r="B64" s="17" t="s">
        <v>40</v>
      </c>
      <c r="C64" s="35">
        <v>500</v>
      </c>
      <c r="D64" s="43"/>
      <c r="E64" s="63">
        <f t="shared" si="22"/>
        <v>500</v>
      </c>
    </row>
    <row r="65" spans="1:5" ht="31.5" x14ac:dyDescent="0.2">
      <c r="A65" s="75" t="s">
        <v>156</v>
      </c>
      <c r="B65" s="17" t="s">
        <v>158</v>
      </c>
      <c r="C65" s="35"/>
      <c r="D65" s="44">
        <v>252.5</v>
      </c>
      <c r="E65" s="63">
        <f t="shared" si="22"/>
        <v>252.5</v>
      </c>
    </row>
    <row r="66" spans="1:5" ht="31.5" hidden="1" x14ac:dyDescent="0.25">
      <c r="A66" s="75" t="s">
        <v>157</v>
      </c>
      <c r="B66" s="17" t="s">
        <v>39</v>
      </c>
      <c r="C66" s="35"/>
      <c r="D66" s="43"/>
      <c r="E66" s="63">
        <f t="shared" si="22"/>
        <v>0</v>
      </c>
    </row>
    <row r="67" spans="1:5" ht="15.75" x14ac:dyDescent="0.25">
      <c r="A67" s="59" t="s">
        <v>38</v>
      </c>
      <c r="B67" s="16" t="s">
        <v>37</v>
      </c>
      <c r="C67" s="36">
        <f>C68+C69+C70+C87+C85+C86+C89+C90+C84+C88</f>
        <v>2162088.5</v>
      </c>
      <c r="D67" s="36">
        <f t="shared" ref="D67:E67" si="23">D68+D69+D70+D87+D85+D86+D89+D90+D84+D88</f>
        <v>35430.9</v>
      </c>
      <c r="E67" s="76">
        <f t="shared" si="23"/>
        <v>2197519.4</v>
      </c>
    </row>
    <row r="68" spans="1:5" ht="32.25" customHeight="1" x14ac:dyDescent="0.25">
      <c r="A68" s="61" t="s">
        <v>36</v>
      </c>
      <c r="B68" s="8" t="s">
        <v>35</v>
      </c>
      <c r="C68" s="35">
        <v>834.8</v>
      </c>
      <c r="D68" s="43"/>
      <c r="E68" s="63">
        <f>C68+D68</f>
        <v>834.8</v>
      </c>
    </row>
    <row r="69" spans="1:5" ht="31.5" x14ac:dyDescent="0.25">
      <c r="A69" s="61" t="s">
        <v>34</v>
      </c>
      <c r="B69" s="8" t="s">
        <v>33</v>
      </c>
      <c r="C69" s="35">
        <v>85521.2</v>
      </c>
      <c r="D69" s="43"/>
      <c r="E69" s="63">
        <f>C69+D69</f>
        <v>85521.2</v>
      </c>
    </row>
    <row r="70" spans="1:5" ht="31.5" x14ac:dyDescent="0.2">
      <c r="A70" s="61" t="s">
        <v>32</v>
      </c>
      <c r="B70" s="7" t="s">
        <v>31</v>
      </c>
      <c r="C70" s="37">
        <f>C71+C74+C75+C76+C77+C78+C79+C80+C81+C82+C83</f>
        <v>1694215.4</v>
      </c>
      <c r="D70" s="37">
        <f t="shared" ref="D70:E70" si="24">D71+D74+D75+D76+D77+D78+D79+D80+D81+D82+D83</f>
        <v>2090.6</v>
      </c>
      <c r="E70" s="77">
        <f t="shared" si="24"/>
        <v>1696306</v>
      </c>
    </row>
    <row r="71" spans="1:5" ht="141.75" x14ac:dyDescent="0.2">
      <c r="A71" s="78"/>
      <c r="B71" s="15" t="s">
        <v>30</v>
      </c>
      <c r="C71" s="38">
        <f>C72+C73</f>
        <v>1526800.3</v>
      </c>
      <c r="D71" s="38">
        <f t="shared" ref="D71:E71" si="25">D72+D73</f>
        <v>0</v>
      </c>
      <c r="E71" s="79">
        <f t="shared" si="25"/>
        <v>1526800.3</v>
      </c>
    </row>
    <row r="72" spans="1:5" ht="15.75" x14ac:dyDescent="0.25">
      <c r="A72" s="78"/>
      <c r="B72" s="14" t="s">
        <v>29</v>
      </c>
      <c r="C72" s="34">
        <v>946265.3</v>
      </c>
      <c r="D72" s="45"/>
      <c r="E72" s="80">
        <f>C72+D72</f>
        <v>946265.3</v>
      </c>
    </row>
    <row r="73" spans="1:5" ht="15.75" x14ac:dyDescent="0.25">
      <c r="A73" s="78"/>
      <c r="B73" s="11" t="s">
        <v>28</v>
      </c>
      <c r="C73" s="34">
        <v>580535</v>
      </c>
      <c r="D73" s="45"/>
      <c r="E73" s="80">
        <f>C73+D73</f>
        <v>580535</v>
      </c>
    </row>
    <row r="74" spans="1:5" ht="31.5" x14ac:dyDescent="0.25">
      <c r="A74" s="78"/>
      <c r="B74" s="13" t="s">
        <v>27</v>
      </c>
      <c r="C74" s="34">
        <v>61383.1</v>
      </c>
      <c r="D74" s="45"/>
      <c r="E74" s="72">
        <f>C74+D74</f>
        <v>61383.1</v>
      </c>
    </row>
    <row r="75" spans="1:5" ht="31.5" x14ac:dyDescent="0.25">
      <c r="A75" s="78"/>
      <c r="B75" s="13" t="s">
        <v>26</v>
      </c>
      <c r="C75" s="34">
        <v>27356.400000000001</v>
      </c>
      <c r="D75" s="45"/>
      <c r="E75" s="72">
        <f t="shared" ref="E75:E90" si="26">C75+D75</f>
        <v>27356.400000000001</v>
      </c>
    </row>
    <row r="76" spans="1:5" ht="47.25" x14ac:dyDescent="0.25">
      <c r="A76" s="78"/>
      <c r="B76" s="12" t="s">
        <v>25</v>
      </c>
      <c r="C76" s="34">
        <v>15835</v>
      </c>
      <c r="D76" s="45"/>
      <c r="E76" s="72">
        <f t="shared" si="26"/>
        <v>15835</v>
      </c>
    </row>
    <row r="77" spans="1:5" ht="31.5" x14ac:dyDescent="0.25">
      <c r="A77" s="78"/>
      <c r="B77" s="11" t="s">
        <v>24</v>
      </c>
      <c r="C77" s="34">
        <v>1589.7</v>
      </c>
      <c r="D77" s="45"/>
      <c r="E77" s="72">
        <f t="shared" si="26"/>
        <v>1589.7</v>
      </c>
    </row>
    <row r="78" spans="1:5" ht="31.5" x14ac:dyDescent="0.25">
      <c r="A78" s="78"/>
      <c r="B78" s="11" t="s">
        <v>23</v>
      </c>
      <c r="C78" s="34">
        <v>463.4</v>
      </c>
      <c r="D78" s="45"/>
      <c r="E78" s="72">
        <f t="shared" si="26"/>
        <v>463.4</v>
      </c>
    </row>
    <row r="79" spans="1:5" ht="31.5" x14ac:dyDescent="0.25">
      <c r="A79" s="78"/>
      <c r="B79" s="10" t="s">
        <v>22</v>
      </c>
      <c r="C79" s="34">
        <v>551.1</v>
      </c>
      <c r="D79" s="45"/>
      <c r="E79" s="72">
        <f t="shared" si="26"/>
        <v>551.1</v>
      </c>
    </row>
    <row r="80" spans="1:5" ht="63" x14ac:dyDescent="0.25">
      <c r="A80" s="61"/>
      <c r="B80" s="10" t="s">
        <v>21</v>
      </c>
      <c r="C80" s="34">
        <v>50468.7</v>
      </c>
      <c r="D80" s="45"/>
      <c r="E80" s="72">
        <f t="shared" si="26"/>
        <v>50468.7</v>
      </c>
    </row>
    <row r="81" spans="1:5" ht="31.5" x14ac:dyDescent="0.25">
      <c r="A81" s="61"/>
      <c r="B81" s="10" t="s">
        <v>20</v>
      </c>
      <c r="C81" s="34">
        <v>1038.7</v>
      </c>
      <c r="D81" s="45"/>
      <c r="E81" s="72">
        <f t="shared" si="26"/>
        <v>1038.7</v>
      </c>
    </row>
    <row r="82" spans="1:5" ht="15.75" x14ac:dyDescent="0.25">
      <c r="A82" s="61"/>
      <c r="B82" s="10" t="s">
        <v>19</v>
      </c>
      <c r="C82" s="34">
        <v>8729</v>
      </c>
      <c r="D82" s="45"/>
      <c r="E82" s="72">
        <f t="shared" si="26"/>
        <v>8729</v>
      </c>
    </row>
    <row r="83" spans="1:5" ht="31.5" x14ac:dyDescent="0.25">
      <c r="A83" s="61"/>
      <c r="B83" s="10" t="s">
        <v>154</v>
      </c>
      <c r="C83" s="34"/>
      <c r="D83" s="47">
        <v>2090.6</v>
      </c>
      <c r="E83" s="72">
        <f t="shared" si="26"/>
        <v>2090.6</v>
      </c>
    </row>
    <row r="84" spans="1:5" ht="62.25" customHeight="1" x14ac:dyDescent="0.25">
      <c r="A84" s="81" t="s">
        <v>150</v>
      </c>
      <c r="B84" s="8" t="s">
        <v>151</v>
      </c>
      <c r="C84" s="34"/>
      <c r="D84" s="44">
        <v>31991</v>
      </c>
      <c r="E84" s="63">
        <f t="shared" si="26"/>
        <v>31991</v>
      </c>
    </row>
    <row r="85" spans="1:5" ht="47.25" x14ac:dyDescent="0.25">
      <c r="A85" s="61" t="s">
        <v>18</v>
      </c>
      <c r="B85" s="9" t="s">
        <v>17</v>
      </c>
      <c r="C85" s="35">
        <v>65.5</v>
      </c>
      <c r="D85" s="43"/>
      <c r="E85" s="63">
        <f t="shared" si="26"/>
        <v>65.5</v>
      </c>
    </row>
    <row r="86" spans="1:5" ht="31.5" x14ac:dyDescent="0.25">
      <c r="A86" s="61" t="s">
        <v>16</v>
      </c>
      <c r="B86" s="8" t="s">
        <v>15</v>
      </c>
      <c r="C86" s="35">
        <v>72999.3</v>
      </c>
      <c r="D86" s="43"/>
      <c r="E86" s="63">
        <f t="shared" si="26"/>
        <v>72999.3</v>
      </c>
    </row>
    <row r="87" spans="1:5" ht="66.75" customHeight="1" x14ac:dyDescent="0.25">
      <c r="A87" s="61" t="s">
        <v>14</v>
      </c>
      <c r="B87" s="7" t="s">
        <v>13</v>
      </c>
      <c r="C87" s="35">
        <v>182258.2</v>
      </c>
      <c r="D87" s="43"/>
      <c r="E87" s="63">
        <f t="shared" si="26"/>
        <v>182258.2</v>
      </c>
    </row>
    <row r="88" spans="1:5" ht="42" customHeight="1" x14ac:dyDescent="0.2">
      <c r="A88" s="81" t="s">
        <v>152</v>
      </c>
      <c r="B88" s="7" t="s">
        <v>153</v>
      </c>
      <c r="C88" s="35"/>
      <c r="D88" s="44">
        <v>1350.4</v>
      </c>
      <c r="E88" s="63">
        <f t="shared" si="26"/>
        <v>1350.4</v>
      </c>
    </row>
    <row r="89" spans="1:5" ht="47.25" x14ac:dyDescent="0.25">
      <c r="A89" s="82" t="s">
        <v>12</v>
      </c>
      <c r="B89" s="6" t="s">
        <v>11</v>
      </c>
      <c r="C89" s="35">
        <v>125942.1</v>
      </c>
      <c r="D89" s="43"/>
      <c r="E89" s="63">
        <f t="shared" si="26"/>
        <v>125942.1</v>
      </c>
    </row>
    <row r="90" spans="1:5" ht="35.25" customHeight="1" x14ac:dyDescent="0.2">
      <c r="A90" s="82" t="s">
        <v>10</v>
      </c>
      <c r="B90" s="6" t="s">
        <v>9</v>
      </c>
      <c r="C90" s="35">
        <v>252</v>
      </c>
      <c r="D90" s="44">
        <v>-1.1000000000000001</v>
      </c>
      <c r="E90" s="63">
        <f t="shared" si="26"/>
        <v>250.9</v>
      </c>
    </row>
    <row r="91" spans="1:5" ht="15.75" x14ac:dyDescent="0.25">
      <c r="A91" s="82" t="s">
        <v>147</v>
      </c>
      <c r="B91" s="5" t="s">
        <v>8</v>
      </c>
      <c r="C91" s="39">
        <f>C92+C93+C94</f>
        <v>189000</v>
      </c>
      <c r="D91" s="39">
        <f t="shared" ref="D91:E91" si="27">D92+D93+D94</f>
        <v>15500.3</v>
      </c>
      <c r="E91" s="83">
        <f t="shared" si="27"/>
        <v>204500.3</v>
      </c>
    </row>
    <row r="92" spans="1:5" ht="15.75" hidden="1" x14ac:dyDescent="0.25">
      <c r="A92" s="82" t="s">
        <v>4</v>
      </c>
      <c r="B92" s="4" t="s">
        <v>7</v>
      </c>
      <c r="C92" s="35"/>
      <c r="D92" s="43"/>
      <c r="E92" s="64"/>
    </row>
    <row r="93" spans="1:5" ht="47.25" x14ac:dyDescent="0.25">
      <c r="A93" s="82" t="s">
        <v>6</v>
      </c>
      <c r="B93" s="4" t="s">
        <v>5</v>
      </c>
      <c r="C93" s="35">
        <v>189000</v>
      </c>
      <c r="D93" s="44">
        <v>15450.3</v>
      </c>
      <c r="E93" s="63">
        <f>C93+D93</f>
        <v>204450.3</v>
      </c>
    </row>
    <row r="94" spans="1:5" ht="47.25" x14ac:dyDescent="0.25">
      <c r="A94" s="82" t="s">
        <v>159</v>
      </c>
      <c r="B94" s="4" t="s">
        <v>3</v>
      </c>
      <c r="C94" s="33"/>
      <c r="D94" s="44">
        <v>50</v>
      </c>
      <c r="E94" s="63">
        <f>C94+D94</f>
        <v>50</v>
      </c>
    </row>
    <row r="95" spans="1:5" ht="36" customHeight="1" x14ac:dyDescent="0.2">
      <c r="A95" s="84" t="s">
        <v>139</v>
      </c>
      <c r="B95" s="28" t="s">
        <v>2</v>
      </c>
      <c r="C95" s="41">
        <f>SUM(C96:C99)</f>
        <v>0</v>
      </c>
      <c r="D95" s="49">
        <f t="shared" ref="D95:E95" si="28">SUM(D96:D99)</f>
        <v>-11515.24344</v>
      </c>
      <c r="E95" s="85">
        <f t="shared" si="28"/>
        <v>-11515.24344</v>
      </c>
    </row>
    <row r="96" spans="1:5" ht="31.5" x14ac:dyDescent="0.2">
      <c r="A96" s="84" t="s">
        <v>140</v>
      </c>
      <c r="B96" s="3" t="s">
        <v>141</v>
      </c>
      <c r="C96" s="40"/>
      <c r="D96" s="48">
        <v>-24.042940000000002</v>
      </c>
      <c r="E96" s="63">
        <f>C96+D96</f>
        <v>-24.042940000000002</v>
      </c>
    </row>
    <row r="97" spans="1:5" ht="47.25" x14ac:dyDescent="0.2">
      <c r="A97" s="84" t="s">
        <v>143</v>
      </c>
      <c r="B97" s="3" t="s">
        <v>142</v>
      </c>
      <c r="C97" s="40"/>
      <c r="D97" s="48">
        <v>-608.49680000000001</v>
      </c>
      <c r="E97" s="63">
        <f t="shared" ref="E97:E99" si="29">C97+D97</f>
        <v>-608.49680000000001</v>
      </c>
    </row>
    <row r="98" spans="1:5" ht="47.25" x14ac:dyDescent="0.2">
      <c r="A98" s="84" t="s">
        <v>144</v>
      </c>
      <c r="B98" s="3" t="s">
        <v>145</v>
      </c>
      <c r="C98" s="40"/>
      <c r="D98" s="48">
        <v>-1.23411</v>
      </c>
      <c r="E98" s="63">
        <f t="shared" si="29"/>
        <v>-1.23411</v>
      </c>
    </row>
    <row r="99" spans="1:5" ht="31.5" x14ac:dyDescent="0.2">
      <c r="A99" s="84" t="s">
        <v>146</v>
      </c>
      <c r="B99" s="3" t="s">
        <v>1</v>
      </c>
      <c r="C99" s="40"/>
      <c r="D99" s="48">
        <f>-2516.77699-8364.66-0.0326</f>
        <v>-10881.469590000001</v>
      </c>
      <c r="E99" s="63">
        <f t="shared" si="29"/>
        <v>-10881.469590000001</v>
      </c>
    </row>
    <row r="100" spans="1:5" ht="20.25" customHeight="1" thickBot="1" x14ac:dyDescent="0.25">
      <c r="A100" s="86"/>
      <c r="B100" s="87" t="s">
        <v>0</v>
      </c>
      <c r="C100" s="88">
        <f>C45+C11</f>
        <v>3329425.8</v>
      </c>
      <c r="D100" s="88">
        <f>D45+D11</f>
        <v>197747.65656</v>
      </c>
      <c r="E100" s="89">
        <f t="shared" ref="E100" si="30">E45+E11</f>
        <v>3527173.4565599998</v>
      </c>
    </row>
  </sheetData>
  <mergeCells count="9">
    <mergeCell ref="A9:E9"/>
    <mergeCell ref="B7:C7"/>
    <mergeCell ref="A8:E8"/>
    <mergeCell ref="B1:E1"/>
    <mergeCell ref="B2:E2"/>
    <mergeCell ref="B3:E3"/>
    <mergeCell ref="B4:E4"/>
    <mergeCell ref="B5:E5"/>
    <mergeCell ref="B6:E6"/>
  </mergeCells>
  <pageMargins left="0.82" right="0.15748031496062992" top="0.4" bottom="0.42" header="0.86614173228346458" footer="0.4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пр. 3 доходы 2020</vt:lpstr>
      <vt:lpstr>'пр. 3 доходы 2020'!Заголовки_для_печати</vt:lpstr>
      <vt:lpstr>'пр. 3 доходы 2020'!Область_печати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2020-03-11T02:23:02Z</cp:lastPrinted>
  <dcterms:created xsi:type="dcterms:W3CDTF">2020-02-07T05:03:14Z</dcterms:created>
  <dcterms:modified xsi:type="dcterms:W3CDTF">2020-03-30T10:44:23Z</dcterms:modified>
</cp:coreProperties>
</file>